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21315" windowHeight="9975"/>
  </bookViews>
  <sheets>
    <sheet name="Preisvergleich" sheetId="10" r:id="rId1"/>
    <sheet name="Vergleich" sheetId="7" state="hidden" r:id="rId2"/>
  </sheets>
  <definedNames>
    <definedName name="_xlnm.Print_Area" localSheetId="0">Preisvergleich!$A$1:$H$30</definedName>
    <definedName name="_xlnm.Print_Area" localSheetId="1">Vergleich!$A$1:$M$29</definedName>
  </definedNames>
  <calcPr calcId="145621"/>
</workbook>
</file>

<file path=xl/calcChain.xml><?xml version="1.0" encoding="utf-8"?>
<calcChain xmlns="http://schemas.openxmlformats.org/spreadsheetml/2006/main">
  <c r="C18" i="10" l="1"/>
  <c r="D18" i="10" s="1"/>
  <c r="C17" i="10"/>
  <c r="D17" i="10" s="1"/>
  <c r="C9" i="10" s="1"/>
  <c r="C19" i="10" l="1"/>
  <c r="D8" i="10"/>
  <c r="D10" i="10" s="1"/>
  <c r="D12" i="10" s="1"/>
  <c r="C8" i="10"/>
  <c r="C10" i="10" l="1"/>
  <c r="C12" i="10" s="1"/>
  <c r="C13" i="10" s="1"/>
  <c r="C14" i="10" s="1"/>
  <c r="H21" i="7"/>
  <c r="E20" i="7" l="1"/>
  <c r="E22" i="7" l="1"/>
  <c r="E21" i="7"/>
  <c r="E7" i="7"/>
  <c r="E8" i="7"/>
  <c r="E9" i="7"/>
  <c r="E10" i="7"/>
  <c r="E11" i="7"/>
  <c r="E12" i="7"/>
  <c r="E13" i="7"/>
  <c r="E6" i="7"/>
  <c r="Q6" i="7"/>
  <c r="Q7" i="7"/>
  <c r="Q8" i="7"/>
  <c r="Q9" i="7"/>
  <c r="Q10" i="7"/>
  <c r="Q11" i="7"/>
  <c r="Q12" i="7"/>
  <c r="Q13" i="7"/>
  <c r="C7" i="7"/>
  <c r="C8" i="7"/>
  <c r="C9" i="7"/>
  <c r="C10" i="7"/>
  <c r="C11" i="7"/>
  <c r="C12" i="7"/>
  <c r="C13" i="7"/>
  <c r="C6" i="7"/>
  <c r="C14" i="7" s="1"/>
  <c r="C15" i="7" s="1"/>
  <c r="E14" i="7" l="1"/>
  <c r="C17" i="7"/>
  <c r="I5" i="7" s="1"/>
  <c r="E15" i="7" l="1"/>
  <c r="E17" i="7" s="1"/>
  <c r="K17" i="7" s="1"/>
  <c r="B33" i="7"/>
  <c r="B32" i="7" s="1"/>
  <c r="I6" i="7" l="1"/>
</calcChain>
</file>

<file path=xl/sharedStrings.xml><?xml version="1.0" encoding="utf-8"?>
<sst xmlns="http://schemas.openxmlformats.org/spreadsheetml/2006/main" count="66" uniqueCount="60">
  <si>
    <t>© Copyright: Möller Agrarmarketing e.K.</t>
  </si>
  <si>
    <t xml:space="preserve">Diese Datei ist urheberrechtlich geschützt. </t>
  </si>
  <si>
    <t>Nutzungsrecht bis</t>
  </si>
  <si>
    <t>Hinweis:</t>
  </si>
  <si>
    <t>Vollmilch
l / Tag</t>
  </si>
  <si>
    <t>Tränkeplan
Lebenswoche</t>
  </si>
  <si>
    <t>Verbrauch</t>
  </si>
  <si>
    <t>Biestmilch</t>
  </si>
  <si>
    <t>MAT</t>
  </si>
  <si>
    <t>Vollmilch</t>
  </si>
  <si>
    <t>MAT I</t>
  </si>
  <si>
    <t>Stundenlohn</t>
  </si>
  <si>
    <t>Milchaustauscher MAT</t>
  </si>
  <si>
    <t>Kälber pro Jahr</t>
  </si>
  <si>
    <t>Differenzbetrag / Jahr</t>
  </si>
  <si>
    <t>Tränkeplan: DLG 2008 und Kunz 2008</t>
  </si>
  <si>
    <t xml:space="preserve">Mehraufwand Kalb/Tag
a 56 Tage </t>
  </si>
  <si>
    <r>
      <t>Korrigieren Sie die weißen Felder mit den Pfeiltasten! Sie entscheiden, ob b</t>
    </r>
    <r>
      <rPr>
        <b/>
        <sz val="8"/>
        <color theme="1" tint="0.249977111117893"/>
        <rFont val="Arial"/>
        <family val="2"/>
      </rPr>
      <t>rutto- oder netto</t>
    </r>
    <r>
      <rPr>
        <sz val="8"/>
        <color theme="1" tint="0.249977111117893"/>
        <rFont val="Arial"/>
        <family val="2"/>
      </rPr>
      <t>!</t>
    </r>
  </si>
  <si>
    <t>Vergleich
Vollmilch | MAT</t>
  </si>
  <si>
    <t>Kälbertränke-Check:
Vollmilch und Milchaustauscher im Vergleich</t>
  </si>
  <si>
    <t>Milch-austauscher</t>
  </si>
  <si>
    <t>Kosten
- netto -</t>
  </si>
  <si>
    <t>Kosten
- brutto -</t>
  </si>
  <si>
    <t>Mehrwert-steuer</t>
  </si>
  <si>
    <t>Preis</t>
  </si>
  <si>
    <t>Menge
g/l</t>
  </si>
  <si>
    <t>Preis MAT 1 - netto</t>
  </si>
  <si>
    <t>Preis MAT 2 - netto</t>
  </si>
  <si>
    <t>Vollmilch - netto
Cent je kg</t>
  </si>
  <si>
    <t>Vollmilchergänzer
umgerechnet Cent je kg</t>
  </si>
  <si>
    <t>Preis - netto</t>
  </si>
  <si>
    <t>Preis - brutto</t>
  </si>
  <si>
    <t>-</t>
  </si>
  <si>
    <t>Energiedichte</t>
  </si>
  <si>
    <t>Proteingehalt</t>
  </si>
  <si>
    <t>Milchaustauscher</t>
  </si>
  <si>
    <t>1 kg MAT
entspricht ca.</t>
  </si>
  <si>
    <t>Basisdaten</t>
  </si>
  <si>
    <t>TS-Gehalt**</t>
  </si>
  <si>
    <t>Mittelwert
1 kg MAT =</t>
  </si>
  <si>
    <t>Nebenrechnung</t>
  </si>
  <si>
    <t>** Erfahrungswert lt. H. Kunz, LWK S-H (12,7 %)</t>
  </si>
  <si>
    <t>Quelle: * Vollmilch - DLG-Verlag - Erfolgreiche Milchviehfütterung | 5. Auflage</t>
  </si>
  <si>
    <t>Mehrwertsteuer</t>
  </si>
  <si>
    <t>Preisvergleich</t>
  </si>
  <si>
    <t xml:space="preserve">Preisvergleich:
Vollmilch- und Milchaustauschertränke </t>
  </si>
  <si>
    <t>Differenz/Tag</t>
  </si>
  <si>
    <t>Energiedichte*
je kg</t>
  </si>
  <si>
    <t>Proteingehalt*
g/kg</t>
  </si>
  <si>
    <t>Vollmilch
je kg TM</t>
  </si>
  <si>
    <t>Milchaustauscher
je kg</t>
  </si>
  <si>
    <t>Wichtig ist die optimale
Entwicklung der Kälber!
Wir empfehlen vor allem in
den ersten 4 Wochen qualitativ hochwertige Milchaustauscher
mit über 50 % Magermilchanteil.</t>
  </si>
  <si>
    <t>Diese Datei ist urheberrechtlich geschützt.</t>
  </si>
  <si>
    <t>Entwicklung &amp; Umsetzung - © Möller Agrarmarketing</t>
  </si>
  <si>
    <t>Bei Fragen beraten wir Sie
gerne vor Ort auf Ihrem Betrieb.
Rufen Sie uns an:
Tel.: +49 (0) 82 71 / 81 67-0
Mehr Infos finden Sie unter:
www.egenberger.eu</t>
  </si>
  <si>
    <r>
      <t xml:space="preserve">x Menge/Tag
</t>
    </r>
    <r>
      <rPr>
        <sz val="10"/>
        <color theme="0"/>
        <rFont val="Arial"/>
        <family val="2"/>
      </rPr>
      <t>(siehe unten)</t>
    </r>
  </si>
  <si>
    <t xml:space="preserve"> = Futterkosten 
je Tag - brutto</t>
  </si>
  <si>
    <t xml:space="preserve"> = Futterkosten
je Tag - gesamt</t>
  </si>
  <si>
    <t xml:space="preserve"> + plus Kosten
für Ergänzer</t>
  </si>
  <si>
    <t>Ändern Sie einfach die Werte in den "weißen Feldern"!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</si>
</sst>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164" formatCode="&quot;(noch&quot;\ 0\ &quot;Tage)&quot;"/>
    <numFmt numFmtId="165" formatCode="#,##0.00\ &quot;€&quot;"/>
    <numFmt numFmtId="166" formatCode="#,##0\ &quot;€&quot;"/>
    <numFmt numFmtId="167" formatCode="0.0"/>
    <numFmt numFmtId="168" formatCode="#,##0.0\ &quot;€&quot;"/>
    <numFmt numFmtId="169" formatCode="0.0\ &quot;kg&quot;"/>
    <numFmt numFmtId="170" formatCode="0&quot;. Woche&quot;"/>
    <numFmt numFmtId="171" formatCode="0\ &quot;kg&quot;"/>
    <numFmt numFmtId="172" formatCode="0.0\ &quot;min.&quot;"/>
    <numFmt numFmtId="173" formatCode="0\ &quot;g&quot;"/>
    <numFmt numFmtId="174" formatCode="0.0\ &quot;%&quot;"/>
    <numFmt numFmtId="175" formatCode="#,##0\ &quot;g&quot;"/>
    <numFmt numFmtId="176" formatCode="#,##0\ &quot;€/dt&quot;"/>
    <numFmt numFmtId="177" formatCode="0.0\ &quot;Cent&quot;"/>
    <numFmt numFmtId="178" formatCode="0.0\ &quot;MJ ME&quot;"/>
    <numFmt numFmtId="179" formatCode="0.0\ &quot;l Vollmilch&quot;"/>
    <numFmt numFmtId="180" formatCode="0.00\ &quot;l Vollmilch&quot;"/>
  </numFmts>
  <fonts count="23" x14ac:knownFonts="1"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10"/>
      <color theme="1" tint="0.249977111117893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u/>
      <sz val="9.9"/>
      <color theme="10"/>
      <name val="Calibri"/>
      <family val="2"/>
    </font>
    <font>
      <u/>
      <sz val="8"/>
      <color theme="1" tint="0.249977111117893"/>
      <name val="Arial"/>
      <family val="2"/>
    </font>
    <font>
      <sz val="10"/>
      <color theme="0" tint="-0.499984740745262"/>
      <name val="Arial"/>
      <family val="2"/>
    </font>
    <font>
      <sz val="8"/>
      <color theme="1" tint="0.249977111117893"/>
      <name val="Arial"/>
      <family val="2"/>
    </font>
    <font>
      <b/>
      <sz val="10"/>
      <color theme="1" tint="0.249977111117893"/>
      <name val="Arial"/>
      <family val="2"/>
    </font>
    <font>
      <b/>
      <sz val="14"/>
      <color theme="1"/>
      <name val="Arial"/>
      <family val="2"/>
    </font>
    <font>
      <sz val="8"/>
      <color theme="1"/>
      <name val="Arial"/>
      <family val="2"/>
    </font>
    <font>
      <b/>
      <sz val="8"/>
      <color theme="1" tint="0.249977111117893"/>
      <name val="Arial"/>
      <family val="2"/>
    </font>
    <font>
      <b/>
      <sz val="12"/>
      <color theme="1" tint="0.249977111117893"/>
      <name val="Arial"/>
      <family val="2"/>
    </font>
    <font>
      <b/>
      <sz val="10"/>
      <color rgb="FFC00000"/>
      <name val="Arial"/>
      <family val="2"/>
    </font>
    <font>
      <sz val="10"/>
      <color theme="0"/>
      <name val="Arial"/>
      <family val="2"/>
    </font>
    <font>
      <b/>
      <sz val="12"/>
      <color rgb="FFC00000"/>
      <name val="Arial"/>
      <family val="2"/>
    </font>
    <font>
      <b/>
      <sz val="16"/>
      <color rgb="FFC00000"/>
      <name val="Arial"/>
      <family val="2"/>
    </font>
    <font>
      <u/>
      <sz val="10"/>
      <color theme="1" tint="0.249977111117893"/>
      <name val="Helvetica"/>
      <family val="2"/>
    </font>
    <font>
      <b/>
      <sz val="12"/>
      <color theme="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0A52C"/>
        <bgColor indexed="64"/>
      </patternFill>
    </fill>
    <fill>
      <patternFill patternType="solid">
        <fgColor rgb="FFCED4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66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139">
    <xf numFmtId="0" fontId="0" fillId="0" borderId="0" xfId="0"/>
    <xf numFmtId="0" fontId="7" fillId="2" borderId="0" xfId="0" applyFont="1" applyFill="1" applyAlignment="1" applyProtection="1">
      <alignment horizontal="left" vertical="center"/>
    </xf>
    <xf numFmtId="0" fontId="7" fillId="3" borderId="0" xfId="0" applyFont="1" applyFill="1" applyAlignment="1" applyProtection="1">
      <alignment horizontal="left" vertical="center"/>
    </xf>
    <xf numFmtId="0" fontId="10" fillId="0" borderId="0" xfId="0" applyFont="1" applyBorder="1" applyAlignment="1" applyProtection="1">
      <alignment vertical="center"/>
    </xf>
    <xf numFmtId="0" fontId="3" fillId="3" borderId="0" xfId="0" applyFont="1" applyFill="1" applyProtection="1"/>
    <xf numFmtId="0" fontId="0" fillId="3" borderId="0" xfId="0" applyFill="1"/>
    <xf numFmtId="0" fontId="9" fillId="2" borderId="0" xfId="1" applyFont="1" applyFill="1" applyBorder="1" applyAlignment="1" applyProtection="1">
      <alignment horizontal="left" vertical="center"/>
    </xf>
    <xf numFmtId="0" fontId="5" fillId="2" borderId="0" xfId="0" applyFont="1" applyFill="1" applyBorder="1" applyAlignment="1" applyProtection="1">
      <alignment horizontal="center" vertical="center"/>
    </xf>
    <xf numFmtId="0" fontId="11" fillId="2" borderId="0" xfId="0" applyFont="1" applyFill="1" applyBorder="1" applyAlignment="1" applyProtection="1">
      <alignment vertical="center"/>
    </xf>
    <xf numFmtId="0" fontId="5" fillId="2" borderId="0" xfId="0" applyFont="1" applyFill="1" applyBorder="1" applyAlignment="1" applyProtection="1">
      <alignment horizontal="left" vertical="center" wrapText="1"/>
    </xf>
    <xf numFmtId="0" fontId="5" fillId="3" borderId="0" xfId="0" applyFont="1" applyFill="1" applyAlignment="1" applyProtection="1">
      <alignment horizontal="center" vertical="center"/>
    </xf>
    <xf numFmtId="0" fontId="6" fillId="3" borderId="0" xfId="0" applyFont="1" applyFill="1" applyAlignment="1" applyProtection="1">
      <alignment horizontal="center"/>
    </xf>
    <xf numFmtId="0" fontId="3" fillId="3" borderId="0" xfId="0" applyFont="1" applyFill="1" applyAlignment="1" applyProtection="1">
      <alignment horizontal="center"/>
    </xf>
    <xf numFmtId="14" fontId="12" fillId="3" borderId="1" xfId="0" applyNumberFormat="1" applyFont="1" applyFill="1" applyBorder="1" applyAlignment="1" applyProtection="1">
      <alignment horizontal="center" vertical="center"/>
    </xf>
    <xf numFmtId="14" fontId="4" fillId="3" borderId="1" xfId="0" applyNumberFormat="1" applyFont="1" applyFill="1" applyBorder="1" applyAlignment="1" applyProtection="1">
      <alignment horizontal="center" vertical="center"/>
    </xf>
    <xf numFmtId="0" fontId="0" fillId="3" borderId="0" xfId="0" applyFill="1" applyAlignment="1">
      <alignment horizontal="center" vertical="center"/>
    </xf>
    <xf numFmtId="0" fontId="0" fillId="3" borderId="0" xfId="0" applyFill="1" applyAlignment="1">
      <alignment vertical="center"/>
    </xf>
    <xf numFmtId="0" fontId="1" fillId="7" borderId="1" xfId="0" applyFont="1" applyFill="1" applyBorder="1" applyAlignment="1">
      <alignment horizontal="center" vertical="center"/>
    </xf>
    <xf numFmtId="0" fontId="5" fillId="3" borderId="0" xfId="0" applyFont="1" applyFill="1"/>
    <xf numFmtId="0" fontId="11" fillId="3" borderId="0" xfId="0" applyFont="1" applyFill="1" applyAlignment="1" applyProtection="1">
      <alignment horizontal="left" vertical="center"/>
    </xf>
    <xf numFmtId="0" fontId="0" fillId="3" borderId="1" xfId="0" applyFill="1" applyBorder="1" applyAlignment="1" applyProtection="1">
      <alignment horizontal="center" vertical="center"/>
      <protection locked="0"/>
    </xf>
    <xf numFmtId="1" fontId="5" fillId="3" borderId="0" xfId="0" applyNumberFormat="1" applyFont="1" applyFill="1" applyAlignment="1">
      <alignment horizontal="center" vertical="center"/>
    </xf>
    <xf numFmtId="1" fontId="0" fillId="3" borderId="0" xfId="0" applyNumberFormat="1" applyFill="1" applyAlignment="1">
      <alignment horizontal="center" vertical="center"/>
    </xf>
    <xf numFmtId="0" fontId="0" fillId="3" borderId="0" xfId="0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>
      <alignment vertical="center"/>
    </xf>
    <xf numFmtId="0" fontId="14" fillId="3" borderId="0" xfId="0" applyFont="1" applyFill="1" applyAlignment="1">
      <alignment horizontal="center" vertical="center"/>
    </xf>
    <xf numFmtId="0" fontId="0" fillId="6" borderId="1" xfId="0" applyFill="1" applyBorder="1" applyAlignment="1" applyProtection="1">
      <alignment horizontal="center" vertical="center"/>
      <protection locked="0"/>
    </xf>
    <xf numFmtId="0" fontId="0" fillId="6" borderId="1" xfId="0" applyFill="1" applyBorder="1" applyAlignment="1" applyProtection="1">
      <alignment horizontal="center" vertical="center"/>
    </xf>
    <xf numFmtId="0" fontId="0" fillId="3" borderId="0" xfId="0" applyFill="1" applyProtection="1"/>
    <xf numFmtId="0" fontId="0" fillId="3" borderId="0" xfId="0" applyFill="1" applyAlignment="1" applyProtection="1">
      <alignment horizontal="center" vertical="center"/>
    </xf>
    <xf numFmtId="0" fontId="0" fillId="2" borderId="0" xfId="0" applyFill="1" applyProtection="1"/>
    <xf numFmtId="0" fontId="5" fillId="3" borderId="0" xfId="0" applyFont="1" applyFill="1" applyProtection="1"/>
    <xf numFmtId="0" fontId="15" fillId="3" borderId="0" xfId="0" applyFont="1" applyFill="1" applyAlignment="1" applyProtection="1">
      <alignment horizontal="center" vertical="center"/>
    </xf>
    <xf numFmtId="0" fontId="11" fillId="3" borderId="0" xfId="0" applyFont="1" applyFill="1" applyAlignment="1" applyProtection="1">
      <alignment vertical="center"/>
    </xf>
    <xf numFmtId="0" fontId="0" fillId="3" borderId="0" xfId="0" applyFill="1" applyAlignment="1" applyProtection="1">
      <alignment vertical="center"/>
    </xf>
    <xf numFmtId="0" fontId="1" fillId="8" borderId="1" xfId="0" applyFont="1" applyFill="1" applyBorder="1" applyAlignment="1" applyProtection="1">
      <alignment horizontal="center" vertical="center" wrapText="1"/>
    </xf>
    <xf numFmtId="0" fontId="5" fillId="3" borderId="0" xfId="0" applyFont="1" applyFill="1" applyAlignment="1" applyProtection="1">
      <alignment horizontal="center" vertical="center" wrapText="1"/>
    </xf>
    <xf numFmtId="0" fontId="1" fillId="8" borderId="1" xfId="0" applyFont="1" applyFill="1" applyBorder="1" applyAlignment="1" applyProtection="1">
      <alignment horizontal="center" vertical="center"/>
    </xf>
    <xf numFmtId="166" fontId="5" fillId="3" borderId="0" xfId="0" applyNumberFormat="1" applyFont="1" applyFill="1" applyAlignment="1" applyProtection="1">
      <alignment horizontal="center" vertical="center"/>
    </xf>
    <xf numFmtId="167" fontId="0" fillId="2" borderId="1" xfId="0" applyNumberFormat="1" applyFont="1" applyFill="1" applyBorder="1" applyAlignment="1" applyProtection="1">
      <alignment horizontal="center" vertical="center"/>
    </xf>
    <xf numFmtId="169" fontId="0" fillId="3" borderId="1" xfId="0" applyNumberFormat="1" applyFont="1" applyFill="1" applyBorder="1" applyAlignment="1" applyProtection="1">
      <alignment horizontal="center" vertical="center"/>
    </xf>
    <xf numFmtId="169" fontId="0" fillId="2" borderId="1" xfId="0" applyNumberFormat="1" applyFont="1" applyFill="1" applyBorder="1" applyAlignment="1" applyProtection="1">
      <alignment horizontal="center" vertical="center"/>
    </xf>
    <xf numFmtId="0" fontId="0" fillId="3" borderId="5" xfId="0" applyFill="1" applyBorder="1" applyAlignment="1" applyProtection="1">
      <alignment vertical="center"/>
    </xf>
    <xf numFmtId="165" fontId="0" fillId="3" borderId="1" xfId="0" applyNumberFormat="1" applyFill="1" applyBorder="1" applyAlignment="1" applyProtection="1">
      <alignment horizontal="center" vertical="center"/>
    </xf>
    <xf numFmtId="172" fontId="0" fillId="2" borderId="1" xfId="0" applyNumberFormat="1" applyFill="1" applyBorder="1" applyAlignment="1" applyProtection="1">
      <alignment horizontal="center" vertical="center"/>
    </xf>
    <xf numFmtId="0" fontId="16" fillId="3" borderId="0" xfId="0" applyFont="1" applyFill="1" applyAlignment="1" applyProtection="1">
      <alignment vertical="center"/>
    </xf>
    <xf numFmtId="0" fontId="0" fillId="2" borderId="5" xfId="0" applyFill="1" applyBorder="1" applyAlignment="1" applyProtection="1">
      <alignment horizontal="center" vertical="center"/>
      <protection locked="0"/>
    </xf>
    <xf numFmtId="168" fontId="0" fillId="2" borderId="1" xfId="0" applyNumberFormat="1" applyFill="1" applyBorder="1" applyAlignment="1" applyProtection="1">
      <alignment horizontal="center" vertical="center"/>
      <protection locked="0"/>
    </xf>
    <xf numFmtId="167" fontId="0" fillId="2" borderId="1" xfId="0" applyNumberFormat="1" applyFill="1" applyBorder="1" applyAlignment="1" applyProtection="1">
      <alignment horizontal="center" vertical="center"/>
    </xf>
    <xf numFmtId="164" fontId="11" fillId="3" borderId="0" xfId="0" applyNumberFormat="1" applyFont="1" applyFill="1" applyAlignment="1" applyProtection="1">
      <alignment horizontal="center" vertical="center"/>
    </xf>
    <xf numFmtId="0" fontId="1" fillId="9" borderId="1" xfId="0" applyFont="1" applyFill="1" applyBorder="1" applyAlignment="1" applyProtection="1">
      <alignment horizontal="center" vertical="center" wrapText="1"/>
    </xf>
    <xf numFmtId="0" fontId="1" fillId="9" borderId="2" xfId="0" applyFont="1" applyFill="1" applyBorder="1" applyAlignment="1" applyProtection="1">
      <alignment horizontal="center" vertical="center" wrapText="1"/>
    </xf>
    <xf numFmtId="165" fontId="0" fillId="3" borderId="10" xfId="0" applyNumberFormat="1" applyFill="1" applyBorder="1" applyAlignment="1" applyProtection="1">
      <alignment horizontal="center" vertical="center"/>
    </xf>
    <xf numFmtId="165" fontId="0" fillId="3" borderId="8" xfId="0" applyNumberFormat="1" applyFill="1" applyBorder="1" applyAlignment="1" applyProtection="1">
      <alignment horizontal="center" vertical="center"/>
    </xf>
    <xf numFmtId="170" fontId="0" fillId="2" borderId="3" xfId="0" applyNumberFormat="1" applyFont="1" applyFill="1" applyBorder="1" applyAlignment="1" applyProtection="1">
      <alignment vertical="center"/>
    </xf>
    <xf numFmtId="173" fontId="0" fillId="2" borderId="1" xfId="0" applyNumberFormat="1" applyFont="1" applyFill="1" applyBorder="1" applyAlignment="1" applyProtection="1">
      <alignment horizontal="center" vertical="center"/>
      <protection locked="0"/>
    </xf>
    <xf numFmtId="166" fontId="0" fillId="2" borderId="8" xfId="0" applyNumberFormat="1" applyFont="1" applyFill="1" applyBorder="1" applyAlignment="1" applyProtection="1">
      <alignment horizontal="center" vertical="center" wrapText="1"/>
      <protection locked="0"/>
    </xf>
    <xf numFmtId="0" fontId="2" fillId="5" borderId="1" xfId="0" applyFont="1" applyFill="1" applyBorder="1" applyAlignment="1" applyProtection="1">
      <alignment horizontal="center" vertical="center" wrapText="1"/>
    </xf>
    <xf numFmtId="0" fontId="1" fillId="9" borderId="1" xfId="0" applyFont="1" applyFill="1" applyBorder="1" applyAlignment="1" applyProtection="1">
      <alignment horizontal="center" vertical="center"/>
    </xf>
    <xf numFmtId="165" fontId="1" fillId="9" borderId="1" xfId="0" applyNumberFormat="1" applyFont="1" applyFill="1" applyBorder="1" applyAlignment="1" applyProtection="1">
      <alignment horizontal="center" vertical="center"/>
    </xf>
    <xf numFmtId="175" fontId="0" fillId="3" borderId="1" xfId="0" applyNumberFormat="1" applyFont="1" applyFill="1" applyBorder="1" applyAlignment="1" applyProtection="1">
      <alignment horizontal="center" vertical="center"/>
    </xf>
    <xf numFmtId="174" fontId="0" fillId="3" borderId="1" xfId="0" applyNumberFormat="1" applyFont="1" applyFill="1" applyBorder="1" applyAlignment="1" applyProtection="1">
      <alignment horizontal="center" vertical="center"/>
    </xf>
    <xf numFmtId="179" fontId="2" fillId="3" borderId="1" xfId="0" applyNumberFormat="1" applyFont="1" applyFill="1" applyBorder="1" applyAlignment="1" applyProtection="1">
      <alignment horizontal="center" vertical="center" wrapText="1"/>
    </xf>
    <xf numFmtId="0" fontId="0" fillId="11" borderId="1" xfId="0" applyFill="1" applyBorder="1" applyAlignment="1" applyProtection="1">
      <alignment vertical="center"/>
    </xf>
    <xf numFmtId="0" fontId="17" fillId="11" borderId="1" xfId="0" applyFont="1" applyFill="1" applyBorder="1" applyAlignment="1" applyProtection="1">
      <alignment horizontal="center" vertical="center" wrapText="1"/>
    </xf>
    <xf numFmtId="0" fontId="0" fillId="2" borderId="0" xfId="0" applyFont="1" applyFill="1" applyProtection="1"/>
    <xf numFmtId="176" fontId="0" fillId="3" borderId="1" xfId="0" applyNumberFormat="1" applyFont="1" applyFill="1" applyBorder="1" applyAlignment="1" applyProtection="1">
      <alignment horizontal="center" vertical="center"/>
    </xf>
    <xf numFmtId="165" fontId="2" fillId="3" borderId="1" xfId="0" applyNumberFormat="1" applyFont="1" applyFill="1" applyBorder="1" applyAlignment="1" applyProtection="1">
      <alignment horizontal="center" vertical="center"/>
    </xf>
    <xf numFmtId="177" fontId="0" fillId="3" borderId="1" xfId="0" applyNumberFormat="1" applyFont="1" applyFill="1" applyBorder="1" applyAlignment="1" applyProtection="1">
      <alignment horizontal="center" vertical="center"/>
    </xf>
    <xf numFmtId="0" fontId="0" fillId="2" borderId="0" xfId="0" applyFill="1" applyAlignment="1" applyProtection="1">
      <alignment horizontal="center" vertical="center"/>
    </xf>
    <xf numFmtId="0" fontId="5" fillId="2" borderId="0" xfId="0" applyFont="1" applyFill="1" applyProtection="1"/>
    <xf numFmtId="0" fontId="15" fillId="2" borderId="0" xfId="0" applyFont="1" applyFill="1" applyAlignment="1" applyProtection="1">
      <alignment horizontal="center" vertical="center"/>
    </xf>
    <xf numFmtId="0" fontId="11" fillId="2" borderId="0" xfId="0" applyFont="1" applyFill="1" applyAlignment="1" applyProtection="1">
      <alignment horizontal="left" vertical="center"/>
    </xf>
    <xf numFmtId="0" fontId="5" fillId="2" borderId="0" xfId="0" applyFont="1" applyFill="1" applyAlignment="1" applyProtection="1">
      <alignment horizontal="center" vertical="center"/>
    </xf>
    <xf numFmtId="0" fontId="0" fillId="2" borderId="0" xfId="0" applyFill="1" applyAlignment="1" applyProtection="1">
      <alignment vertical="center"/>
    </xf>
    <xf numFmtId="0" fontId="0" fillId="2" borderId="0" xfId="0" applyFill="1" applyBorder="1" applyAlignment="1" applyProtection="1">
      <alignment vertical="center"/>
    </xf>
    <xf numFmtId="0" fontId="10" fillId="2" borderId="0" xfId="0" applyFont="1" applyFill="1" applyBorder="1" applyAlignment="1" applyProtection="1">
      <alignment vertical="center"/>
    </xf>
    <xf numFmtId="0" fontId="21" fillId="2" borderId="0" xfId="1" applyFont="1" applyFill="1" applyAlignment="1" applyProtection="1">
      <alignment vertical="center"/>
    </xf>
    <xf numFmtId="0" fontId="5" fillId="2" borderId="0" xfId="0" applyFont="1" applyFill="1" applyAlignment="1" applyProtection="1">
      <alignment horizontal="left" vertical="center"/>
    </xf>
    <xf numFmtId="1" fontId="5" fillId="3" borderId="0" xfId="0" applyNumberFormat="1" applyFont="1" applyFill="1" applyAlignment="1" applyProtection="1">
      <alignment horizontal="center" vertical="center"/>
    </xf>
    <xf numFmtId="1" fontId="5" fillId="2" borderId="0" xfId="0" applyNumberFormat="1" applyFont="1" applyFill="1" applyAlignment="1" applyProtection="1">
      <alignment horizontal="center" vertical="center"/>
    </xf>
    <xf numFmtId="178" fontId="0" fillId="3" borderId="1" xfId="0" applyNumberFormat="1" applyFill="1" applyBorder="1" applyAlignment="1" applyProtection="1">
      <alignment horizontal="center" vertical="center" wrapText="1"/>
    </xf>
    <xf numFmtId="1" fontId="5" fillId="2" borderId="0" xfId="0" applyNumberFormat="1" applyFont="1" applyFill="1" applyBorder="1" applyAlignment="1" applyProtection="1">
      <alignment horizontal="center" vertical="center"/>
    </xf>
    <xf numFmtId="177" fontId="0" fillId="2" borderId="1" xfId="0" applyNumberFormat="1" applyFont="1" applyFill="1" applyBorder="1" applyAlignment="1" applyProtection="1">
      <alignment horizontal="center" vertical="center"/>
      <protection locked="0"/>
    </xf>
    <xf numFmtId="176" fontId="0" fillId="2" borderId="1" xfId="0" applyNumberFormat="1" applyFont="1" applyFill="1" applyBorder="1" applyAlignment="1" applyProtection="1">
      <alignment horizontal="center" vertical="center"/>
      <protection locked="0"/>
    </xf>
    <xf numFmtId="174" fontId="0" fillId="2" borderId="1" xfId="0" applyNumberFormat="1" applyFont="1" applyFill="1" applyBorder="1" applyAlignment="1" applyProtection="1">
      <alignment horizontal="center" vertical="center"/>
      <protection locked="0"/>
    </xf>
    <xf numFmtId="165" fontId="0" fillId="2" borderId="1" xfId="0" applyNumberFormat="1" applyFont="1" applyFill="1" applyBorder="1" applyAlignment="1" applyProtection="1">
      <alignment horizontal="center" vertical="center"/>
      <protection locked="0"/>
    </xf>
    <xf numFmtId="178" fontId="0" fillId="0" borderId="1" xfId="0" applyNumberFormat="1" applyBorder="1" applyAlignment="1" applyProtection="1">
      <alignment horizontal="center" vertical="center" wrapText="1"/>
      <protection locked="0"/>
    </xf>
    <xf numFmtId="175" fontId="0" fillId="2" borderId="1" xfId="0" applyNumberFormat="1" applyFont="1" applyFill="1" applyBorder="1" applyAlignment="1" applyProtection="1">
      <alignment horizontal="center" vertical="center"/>
      <protection locked="0"/>
    </xf>
    <xf numFmtId="180" fontId="0" fillId="3" borderId="1" xfId="0" applyNumberFormat="1" applyFont="1" applyFill="1" applyBorder="1" applyAlignment="1" applyProtection="1">
      <alignment horizontal="center" vertical="center"/>
    </xf>
    <xf numFmtId="0" fontId="11" fillId="2" borderId="0" xfId="0" applyFont="1" applyFill="1" applyBorder="1" applyAlignment="1" applyProtection="1">
      <alignment horizontal="center" vertical="center" wrapText="1"/>
    </xf>
    <xf numFmtId="174" fontId="19" fillId="11" borderId="2" xfId="0" applyNumberFormat="1" applyFont="1" applyFill="1" applyBorder="1" applyAlignment="1" applyProtection="1">
      <alignment horizontal="center" vertical="center"/>
    </xf>
    <xf numFmtId="174" fontId="19" fillId="11" borderId="3" xfId="0" applyNumberFormat="1" applyFont="1" applyFill="1" applyBorder="1" applyAlignment="1" applyProtection="1">
      <alignment horizontal="center" vertical="center"/>
    </xf>
    <xf numFmtId="0" fontId="19" fillId="11" borderId="5" xfId="0" applyFont="1" applyFill="1" applyBorder="1" applyAlignment="1" applyProtection="1">
      <alignment horizontal="center" vertical="center" wrapText="1"/>
    </xf>
    <xf numFmtId="0" fontId="19" fillId="11" borderId="8" xfId="0" applyFont="1" applyFill="1" applyBorder="1" applyAlignment="1" applyProtection="1">
      <alignment horizontal="center" vertical="center" wrapText="1"/>
    </xf>
    <xf numFmtId="167" fontId="19" fillId="11" borderId="2" xfId="0" applyNumberFormat="1" applyFont="1" applyFill="1" applyBorder="1" applyAlignment="1" applyProtection="1">
      <alignment horizontal="center" vertical="center" wrapText="1"/>
    </xf>
    <xf numFmtId="167" fontId="19" fillId="11" borderId="3" xfId="0" applyNumberFormat="1" applyFont="1" applyFill="1" applyBorder="1" applyAlignment="1" applyProtection="1">
      <alignment horizontal="center" vertical="center" wrapText="1"/>
    </xf>
    <xf numFmtId="180" fontId="17" fillId="11" borderId="2" xfId="0" applyNumberFormat="1" applyFont="1" applyFill="1" applyBorder="1" applyAlignment="1" applyProtection="1">
      <alignment horizontal="center" vertical="center" wrapText="1"/>
    </xf>
    <xf numFmtId="180" fontId="17" fillId="11" borderId="3" xfId="0" applyNumberFormat="1" applyFont="1" applyFill="1" applyBorder="1" applyAlignment="1" applyProtection="1">
      <alignment horizontal="center" vertical="center" wrapText="1"/>
    </xf>
    <xf numFmtId="0" fontId="22" fillId="9" borderId="2" xfId="0" applyFont="1" applyFill="1" applyBorder="1" applyAlignment="1" applyProtection="1">
      <alignment horizontal="center" vertical="center"/>
    </xf>
    <xf numFmtId="0" fontId="22" fillId="9" borderId="3" xfId="0" applyFont="1" applyFill="1" applyBorder="1" applyAlignment="1" applyProtection="1">
      <alignment horizontal="center" vertical="center"/>
    </xf>
    <xf numFmtId="0" fontId="17" fillId="12" borderId="11" xfId="0" applyFont="1" applyFill="1" applyBorder="1" applyAlignment="1" applyProtection="1">
      <alignment horizontal="center" vertical="center" wrapText="1"/>
    </xf>
    <xf numFmtId="0" fontId="17" fillId="12" borderId="13" xfId="0" applyFont="1" applyFill="1" applyBorder="1" applyAlignment="1" applyProtection="1">
      <alignment horizontal="center" vertical="center" wrapText="1"/>
    </xf>
    <xf numFmtId="0" fontId="17" fillId="12" borderId="6" xfId="0" applyFont="1" applyFill="1" applyBorder="1" applyAlignment="1" applyProtection="1">
      <alignment horizontal="center" vertical="center" wrapText="1"/>
    </xf>
    <xf numFmtId="0" fontId="17" fillId="12" borderId="7" xfId="0" applyFont="1" applyFill="1" applyBorder="1" applyAlignment="1" applyProtection="1">
      <alignment horizontal="center" vertical="center" wrapText="1"/>
    </xf>
    <xf numFmtId="0" fontId="17" fillId="12" borderId="12" xfId="0" applyFont="1" applyFill="1" applyBorder="1" applyAlignment="1" applyProtection="1">
      <alignment horizontal="center" vertical="center" wrapText="1"/>
    </xf>
    <xf numFmtId="0" fontId="17" fillId="12" borderId="14" xfId="0" applyFont="1" applyFill="1" applyBorder="1" applyAlignment="1" applyProtection="1">
      <alignment horizontal="center" vertical="center" wrapText="1"/>
    </xf>
    <xf numFmtId="0" fontId="20" fillId="2" borderId="0" xfId="0" applyFont="1" applyFill="1" applyAlignment="1" applyProtection="1">
      <alignment horizontal="left" wrapText="1"/>
    </xf>
    <xf numFmtId="0" fontId="12" fillId="2" borderId="15" xfId="0" applyFont="1" applyFill="1" applyBorder="1" applyAlignment="1" applyProtection="1">
      <alignment horizontal="center" vertical="center"/>
    </xf>
    <xf numFmtId="170" fontId="0" fillId="2" borderId="2" xfId="0" applyNumberFormat="1" applyFont="1" applyFill="1" applyBorder="1" applyAlignment="1" applyProtection="1">
      <alignment horizontal="center" vertical="center"/>
      <protection locked="0"/>
    </xf>
    <xf numFmtId="170" fontId="0" fillId="2" borderId="3" xfId="0" applyNumberFormat="1" applyFont="1" applyFill="1" applyBorder="1" applyAlignment="1" applyProtection="1">
      <alignment horizontal="center" vertical="center"/>
      <protection locked="0"/>
    </xf>
    <xf numFmtId="0" fontId="2" fillId="5" borderId="2" xfId="0" applyFont="1" applyFill="1" applyBorder="1" applyAlignment="1" applyProtection="1">
      <alignment horizontal="center" vertical="center"/>
    </xf>
    <xf numFmtId="0" fontId="2" fillId="5" borderId="3" xfId="0" applyFont="1" applyFill="1" applyBorder="1" applyAlignment="1" applyProtection="1">
      <alignment horizontal="center" vertical="center"/>
    </xf>
    <xf numFmtId="0" fontId="1" fillId="4" borderId="1" xfId="0" applyFont="1" applyFill="1" applyBorder="1" applyAlignment="1" applyProtection="1">
      <alignment horizontal="center" vertical="center" wrapText="1"/>
    </xf>
    <xf numFmtId="0" fontId="11" fillId="3" borderId="4" xfId="0" applyFont="1" applyFill="1" applyBorder="1" applyAlignment="1" applyProtection="1">
      <alignment horizontal="center" vertical="center" wrapText="1"/>
    </xf>
    <xf numFmtId="0" fontId="2" fillId="5" borderId="2" xfId="0" applyFont="1" applyFill="1" applyBorder="1" applyAlignment="1" applyProtection="1">
      <alignment horizontal="center" vertical="center" wrapText="1"/>
    </xf>
    <xf numFmtId="0" fontId="2" fillId="5" borderId="3" xfId="0" applyFont="1" applyFill="1" applyBorder="1" applyAlignment="1" applyProtection="1">
      <alignment horizontal="center" vertical="center" wrapText="1"/>
    </xf>
    <xf numFmtId="0" fontId="2" fillId="5" borderId="9" xfId="0" applyFont="1" applyFill="1" applyBorder="1" applyAlignment="1" applyProtection="1">
      <alignment horizontal="center" vertical="center"/>
    </xf>
    <xf numFmtId="0" fontId="2" fillId="5" borderId="9" xfId="0" applyFont="1" applyFill="1" applyBorder="1" applyAlignment="1" applyProtection="1">
      <alignment horizontal="center" vertical="center" wrapText="1"/>
    </xf>
    <xf numFmtId="1" fontId="1" fillId="4" borderId="2" xfId="0" applyNumberFormat="1" applyFont="1" applyFill="1" applyBorder="1" applyAlignment="1" applyProtection="1">
      <alignment horizontal="center" vertical="center"/>
    </xf>
    <xf numFmtId="1" fontId="1" fillId="4" borderId="3" xfId="0" applyNumberFormat="1" applyFont="1" applyFill="1" applyBorder="1" applyAlignment="1" applyProtection="1">
      <alignment horizontal="center" vertical="center"/>
    </xf>
    <xf numFmtId="166" fontId="1" fillId="4" borderId="2" xfId="0" applyNumberFormat="1" applyFont="1" applyFill="1" applyBorder="1" applyAlignment="1" applyProtection="1">
      <alignment horizontal="center" vertical="center"/>
    </xf>
    <xf numFmtId="166" fontId="1" fillId="4" borderId="3" xfId="0" applyNumberFormat="1" applyFont="1" applyFill="1" applyBorder="1" applyAlignment="1" applyProtection="1">
      <alignment horizontal="center" vertical="center"/>
    </xf>
    <xf numFmtId="0" fontId="1" fillId="4" borderId="1" xfId="0" applyFont="1" applyFill="1" applyBorder="1" applyAlignment="1" applyProtection="1">
      <alignment horizontal="center" vertical="center"/>
    </xf>
    <xf numFmtId="171" fontId="2" fillId="5" borderId="2" xfId="0" applyNumberFormat="1" applyFont="1" applyFill="1" applyBorder="1" applyAlignment="1" applyProtection="1">
      <alignment horizontal="center" vertical="center"/>
    </xf>
    <xf numFmtId="171" fontId="2" fillId="5" borderId="3" xfId="0" applyNumberFormat="1" applyFont="1" applyFill="1" applyBorder="1" applyAlignment="1" applyProtection="1">
      <alignment horizontal="center" vertical="center"/>
    </xf>
    <xf numFmtId="166" fontId="2" fillId="5" borderId="2" xfId="0" applyNumberFormat="1" applyFont="1" applyFill="1" applyBorder="1" applyAlignment="1" applyProtection="1">
      <alignment horizontal="center" vertical="center"/>
    </xf>
    <xf numFmtId="166" fontId="2" fillId="5" borderId="3" xfId="0" applyNumberFormat="1" applyFont="1" applyFill="1" applyBorder="1" applyAlignment="1" applyProtection="1">
      <alignment horizontal="center" vertical="center"/>
    </xf>
    <xf numFmtId="166" fontId="4" fillId="5" borderId="1" xfId="0" applyNumberFormat="1" applyFont="1" applyFill="1" applyBorder="1" applyAlignment="1" applyProtection="1">
      <alignment horizontal="center" vertical="center"/>
    </xf>
    <xf numFmtId="0" fontId="1" fillId="9" borderId="6" xfId="0" applyFont="1" applyFill="1" applyBorder="1" applyAlignment="1" applyProtection="1">
      <alignment horizontal="center" vertical="center" wrapText="1"/>
    </xf>
    <xf numFmtId="0" fontId="1" fillId="9" borderId="0" xfId="0" applyFont="1" applyFill="1" applyBorder="1" applyAlignment="1" applyProtection="1">
      <alignment horizontal="center" vertical="center" wrapText="1"/>
    </xf>
    <xf numFmtId="0" fontId="1" fillId="9" borderId="7" xfId="0" applyFont="1" applyFill="1" applyBorder="1" applyAlignment="1" applyProtection="1">
      <alignment horizontal="center" vertical="center" wrapText="1"/>
    </xf>
    <xf numFmtId="0" fontId="4" fillId="5" borderId="1" xfId="0" applyFont="1" applyFill="1" applyBorder="1" applyAlignment="1" applyProtection="1">
      <alignment horizontal="center" vertical="center" wrapText="1"/>
    </xf>
    <xf numFmtId="174" fontId="2" fillId="2" borderId="1" xfId="0" applyNumberFormat="1" applyFont="1" applyFill="1" applyBorder="1" applyAlignment="1" applyProtection="1">
      <alignment horizontal="center" vertical="center"/>
    </xf>
    <xf numFmtId="0" fontId="13" fillId="2" borderId="0" xfId="0" applyFont="1" applyFill="1" applyAlignment="1" applyProtection="1">
      <alignment horizontal="left" wrapText="1"/>
    </xf>
    <xf numFmtId="0" fontId="1" fillId="4" borderId="2" xfId="0" applyFont="1" applyFill="1" applyBorder="1" applyAlignment="1" applyProtection="1">
      <alignment horizontal="center" vertical="center" wrapText="1"/>
    </xf>
    <xf numFmtId="0" fontId="1" fillId="4" borderId="3" xfId="0" applyFont="1" applyFill="1" applyBorder="1" applyAlignment="1" applyProtection="1">
      <alignment horizontal="center" vertical="center" wrapText="1"/>
    </xf>
    <xf numFmtId="169" fontId="0" fillId="10" borderId="2" xfId="0" applyNumberFormat="1" applyFont="1" applyFill="1" applyBorder="1" applyAlignment="1" applyProtection="1">
      <alignment horizontal="center" vertical="center"/>
    </xf>
    <xf numFmtId="169" fontId="0" fillId="10" borderId="3" xfId="0" applyNumberFormat="1" applyFont="1" applyFill="1" applyBorder="1" applyAlignment="1" applyProtection="1">
      <alignment horizontal="center" vertical="center"/>
    </xf>
  </cellXfs>
  <cellStyles count="2">
    <cellStyle name="Hyperlink" xfId="1" builtinId="8"/>
    <cellStyle name="Standard" xfId="0" builtinId="0"/>
  </cellStyles>
  <dxfs count="6">
    <dxf>
      <font>
        <b/>
        <i val="0"/>
      </font>
    </dxf>
    <dxf>
      <font>
        <color theme="1"/>
      </font>
      <fill>
        <patternFill>
          <bgColor theme="1"/>
        </patternFill>
      </fill>
    </dxf>
    <dxf>
      <font>
        <b/>
        <i val="0"/>
        <color rgb="FFFF0000"/>
      </font>
      <fill>
        <patternFill>
          <bgColor theme="0"/>
        </patternFill>
      </fill>
    </dxf>
    <dxf>
      <font>
        <b/>
        <i val="0"/>
        <color rgb="FFFF0000"/>
      </font>
      <fill>
        <patternFill>
          <bgColor theme="0"/>
        </patternFill>
      </fill>
    </dxf>
    <dxf>
      <font>
        <b/>
        <i val="0"/>
        <color rgb="FFFF0000"/>
      </font>
    </dxf>
    <dxf>
      <font>
        <color theme="1"/>
      </font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66"/>
      <color rgb="FF90A52C"/>
      <color rgb="FFCED4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2959627773801"/>
          <c:y val="5.5104257801108197E-2"/>
          <c:w val="0.71838224767358627"/>
          <c:h val="0.79719889180519099"/>
        </c:manualLayout>
      </c:layout>
      <c:barChart>
        <c:barDir val="col"/>
        <c:grouping val="stacked"/>
        <c:varyColors val="0"/>
        <c:ser>
          <c:idx val="0"/>
          <c:order val="0"/>
          <c:tx>
            <c:v>MAT</c:v>
          </c:tx>
          <c:spPr>
            <a:solidFill>
              <a:srgbClr val="FFFF00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chemeClr val="bg2">
                  <a:lumMod val="75000"/>
                </a:schemeClr>
              </a:solidFill>
              <a:ln>
                <a:solidFill>
                  <a:schemeClr val="tx1">
                    <a:lumMod val="75000"/>
                    <a:lumOff val="25000"/>
                  </a:schemeClr>
                </a:solidFill>
              </a:ln>
            </c:spPr>
          </c:dPt>
          <c:dPt>
            <c:idx val="1"/>
            <c:invertIfNegative val="0"/>
            <c:bubble3D val="0"/>
            <c:spPr>
              <a:solidFill>
                <a:srgbClr val="FFFF00"/>
              </a:solidFill>
              <a:ln>
                <a:solidFill>
                  <a:srgbClr val="C00000"/>
                </a:solidFill>
              </a:ln>
            </c:spPr>
          </c:dPt>
          <c:val>
            <c:numRef>
              <c:f>Preisvergleich!$C$10:$D$10</c:f>
              <c:numCache>
                <c:formatCode>#,##0.00\ "€"</c:formatCode>
                <c:ptCount val="2"/>
                <c:pt idx="0">
                  <c:v>2.1734884337644322</c:v>
                </c:pt>
                <c:pt idx="1">
                  <c:v>1.712</c:v>
                </c:pt>
              </c:numCache>
            </c:numRef>
          </c:val>
        </c:ser>
        <c:ser>
          <c:idx val="1"/>
          <c:order val="1"/>
          <c:tx>
            <c:strRef>
              <c:f>Preisvergleich!$C$5</c:f>
              <c:strCache>
                <c:ptCount val="1"/>
                <c:pt idx="0">
                  <c:v>Vollmilch</c:v>
                </c:pt>
              </c:strCache>
            </c:strRef>
          </c:tx>
          <c:spPr>
            <a:solidFill>
              <a:schemeClr val="bg2">
                <a:lumMod val="50000"/>
              </a:schemeClr>
            </a:solidFill>
            <a:ln>
              <a:solidFill>
                <a:schemeClr val="tx1">
                  <a:lumMod val="75000"/>
                  <a:lumOff val="25000"/>
                </a:schemeClr>
              </a:solidFill>
            </a:ln>
          </c:spPr>
          <c:invertIfNegative val="0"/>
          <c:val>
            <c:numRef>
              <c:f>Preisvergleich!$C$11</c:f>
              <c:numCache>
                <c:formatCode>#,##0.00\ "€"</c:formatCode>
                <c:ptCount val="1"/>
                <c:pt idx="0">
                  <c:v>0.1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6719104"/>
        <c:axId val="66727296"/>
      </c:barChart>
      <c:catAx>
        <c:axId val="66719104"/>
        <c:scaling>
          <c:orientation val="minMax"/>
        </c:scaling>
        <c:delete val="1"/>
        <c:axPos val="b"/>
        <c:majorTickMark val="out"/>
        <c:minorTickMark val="none"/>
        <c:tickLblPos val="nextTo"/>
        <c:crossAx val="66727296"/>
        <c:crosses val="autoZero"/>
        <c:auto val="1"/>
        <c:lblAlgn val="ctr"/>
        <c:lblOffset val="100"/>
        <c:noMultiLvlLbl val="0"/>
      </c:catAx>
      <c:valAx>
        <c:axId val="66727296"/>
        <c:scaling>
          <c:orientation val="minMax"/>
          <c:min val="0"/>
        </c:scaling>
        <c:delete val="0"/>
        <c:axPos val="l"/>
        <c:majorGridlines/>
        <c:numFmt formatCode="#,##0.0\ &quot;€&quot;" sourceLinked="0"/>
        <c:majorTickMark val="out"/>
        <c:minorTickMark val="none"/>
        <c:tickLblPos val="nextTo"/>
        <c:txPr>
          <a:bodyPr/>
          <a:lstStyle/>
          <a:p>
            <a:pPr>
              <a:defRPr sz="1050" b="1">
                <a:solidFill>
                  <a:schemeClr val="bg1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66719104"/>
        <c:crosses val="autoZero"/>
        <c:crossBetween val="between"/>
      </c:valAx>
      <c:spPr>
        <a:solidFill>
          <a:schemeClr val="bg1">
            <a:lumMod val="85000"/>
          </a:schemeClr>
        </a:solidFill>
      </c:spPr>
    </c:plotArea>
    <c:legend>
      <c:legendPos val="r"/>
      <c:layout>
        <c:manualLayout>
          <c:xMode val="edge"/>
          <c:yMode val="edge"/>
          <c:x val="0.12829221347331587"/>
          <c:y val="0.87924577136191306"/>
          <c:w val="0.85123079080763764"/>
          <c:h val="0.11650845727617382"/>
        </c:manualLayout>
      </c:layout>
      <c:overlay val="0"/>
      <c:txPr>
        <a:bodyPr/>
        <a:lstStyle/>
        <a:p>
          <a:pPr>
            <a:defRPr sz="10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tx1">
        <a:lumMod val="75000"/>
        <a:lumOff val="25000"/>
      </a:schemeClr>
    </a:solidFill>
  </c:sp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title>
      <c:tx>
        <c:strRef>
          <c:f>Vergleich!$H$4</c:f>
          <c:strCache>
            <c:ptCount val="1"/>
            <c:pt idx="0">
              <c:v>Vergleich
Vollmilch | MAT</c:v>
            </c:pt>
          </c:strCache>
        </c:strRef>
      </c:tx>
      <c:layout>
        <c:manualLayout>
          <c:xMode val="edge"/>
          <c:yMode val="edge"/>
          <c:x val="0.36948214806482521"/>
          <c:y val="1.1651181102362206E-2"/>
        </c:manualLayout>
      </c:layout>
      <c:overlay val="1"/>
      <c:txPr>
        <a:bodyPr/>
        <a:lstStyle/>
        <a:p>
          <a:pPr>
            <a:defRPr sz="1200">
              <a:solidFill>
                <a:schemeClr val="bg1"/>
              </a:solidFill>
              <a:latin typeface="Arial" pitchFamily="34" charset="0"/>
              <a:cs typeface="Arial" pitchFamily="34" charset="0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2136119651710203"/>
          <c:y val="0.11391259842519685"/>
          <c:w val="0.73099262592175973"/>
          <c:h val="0.838170866141732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Vergleich!$H$5</c:f>
              <c:strCache>
                <c:ptCount val="1"/>
                <c:pt idx="0">
                  <c:v>Vollmilch</c:v>
                </c:pt>
              </c:strCache>
            </c:strRef>
          </c:tx>
          <c:spPr>
            <a:solidFill>
              <a:srgbClr val="90A52C"/>
            </a:solidFill>
          </c:spPr>
          <c:invertIfNegative val="0"/>
          <c:dLbls>
            <c:numFmt formatCode="#,##0" sourceLinked="0"/>
            <c:spPr>
              <a:ln>
                <a:noFill/>
              </a:ln>
            </c:spPr>
            <c:txPr>
              <a:bodyPr/>
              <a:lstStyle/>
              <a:p>
                <a:pPr>
                  <a:defRPr sz="1000" b="1">
                    <a:solidFill>
                      <a:schemeClr val="bg1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de-D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Vergleich!$I$5</c:f>
              <c:numCache>
                <c:formatCode>#,##0\ "€"</c:formatCode>
                <c:ptCount val="1"/>
                <c:pt idx="0">
                  <c:v>10129.88025</c:v>
                </c:pt>
              </c:numCache>
            </c:numRef>
          </c:val>
        </c:ser>
        <c:ser>
          <c:idx val="1"/>
          <c:order val="1"/>
          <c:tx>
            <c:strRef>
              <c:f>Vergleich!$H$6</c:f>
              <c:strCache>
                <c:ptCount val="1"/>
                <c:pt idx="0">
                  <c:v>MAT</c:v>
                </c:pt>
              </c:strCache>
            </c:strRef>
          </c:tx>
          <c:spPr>
            <a:solidFill>
              <a:srgbClr val="CED400"/>
            </a:solidFill>
          </c:spPr>
          <c:invertIfNegative val="0"/>
          <c:dLbls>
            <c:numFmt formatCode="#,##0" sourceLinked="0"/>
            <c:txPr>
              <a:bodyPr/>
              <a:lstStyle/>
              <a:p>
                <a:pPr>
                  <a:defRPr sz="1000" b="1">
                    <a:solidFill>
                      <a:schemeClr val="tx1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de-D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Vergleich!$I$6</c:f>
              <c:numCache>
                <c:formatCode>#,##0\ "€"</c:formatCode>
                <c:ptCount val="1"/>
                <c:pt idx="0">
                  <c:v>5896.1279999999997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-25"/>
        <c:axId val="67478656"/>
        <c:axId val="113778688"/>
      </c:barChart>
      <c:catAx>
        <c:axId val="67478656"/>
        <c:scaling>
          <c:orientation val="minMax"/>
        </c:scaling>
        <c:delete val="1"/>
        <c:axPos val="b"/>
        <c:majorTickMark val="out"/>
        <c:minorTickMark val="none"/>
        <c:tickLblPos val="nextTo"/>
        <c:crossAx val="113778688"/>
        <c:crosses val="autoZero"/>
        <c:auto val="1"/>
        <c:lblAlgn val="ctr"/>
        <c:lblOffset val="100"/>
        <c:noMultiLvlLbl val="0"/>
      </c:catAx>
      <c:valAx>
        <c:axId val="113778688"/>
        <c:scaling>
          <c:orientation val="minMax"/>
          <c:min val="0"/>
        </c:scaling>
        <c:delete val="0"/>
        <c:axPos val="l"/>
        <c:majorGridlines/>
        <c:numFmt formatCode="#,##0\ &quot;€&quot;" sourceLinked="1"/>
        <c:majorTickMark val="out"/>
        <c:minorTickMark val="none"/>
        <c:tickLblPos val="nextTo"/>
        <c:spPr>
          <a:noFill/>
        </c:spPr>
        <c:txPr>
          <a:bodyPr/>
          <a:lstStyle/>
          <a:p>
            <a:pPr>
              <a:defRPr b="1">
                <a:solidFill>
                  <a:schemeClr val="bg1"/>
                </a:solidFill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67478656"/>
        <c:crosses val="autoZero"/>
        <c:crossBetween val="between"/>
        <c:minorUnit val="50"/>
      </c:valAx>
      <c:spPr>
        <a:gradFill rotWithShape="1">
          <a:gsLst>
            <a:gs pos="0">
              <a:schemeClr val="bg1">
                <a:lumMod val="75000"/>
              </a:schemeClr>
            </a:gs>
            <a:gs pos="35000">
              <a:schemeClr val="bg1">
                <a:lumMod val="85000"/>
              </a:schemeClr>
            </a:gs>
            <a:gs pos="100000">
              <a:schemeClr val="bg1">
                <a:lumMod val="95000"/>
              </a:schemeClr>
            </a:gs>
          </a:gsLst>
          <a:lin ang="16200000" scaled="1"/>
        </a:gradFill>
        <a:ln w="9525" cap="flat" cmpd="sng" algn="ctr">
          <a:solidFill>
            <a:schemeClr val="accent3">
              <a:shade val="95000"/>
              <a:satMod val="105000"/>
            </a:schemeClr>
          </a:solidFill>
          <a:prstDash val="solid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c:spPr>
    </c:plotArea>
    <c:legend>
      <c:legendPos val="b"/>
      <c:legendEntry>
        <c:idx val="0"/>
        <c:txPr>
          <a:bodyPr/>
          <a:lstStyle/>
          <a:p>
            <a:pPr>
              <a:defRPr b="1">
                <a:solidFill>
                  <a:schemeClr val="bg1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</c:legendEntry>
      <c:layout>
        <c:manualLayout>
          <c:xMode val="edge"/>
          <c:yMode val="edge"/>
          <c:x val="0.10943665375161438"/>
          <c:y val="0.89305695538057739"/>
          <c:w val="0.84885156022163899"/>
          <c:h val="6.0276377952755908E-2"/>
        </c:manualLayout>
      </c:layout>
      <c:overlay val="0"/>
      <c:txPr>
        <a:bodyPr/>
        <a:lstStyle/>
        <a:p>
          <a:pPr>
            <a:defRPr b="1">
              <a:latin typeface="Arial" panose="020B0604020202020204" pitchFamily="34" charset="0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tx1">
        <a:lumMod val="75000"/>
        <a:lumOff val="25000"/>
      </a:schemeClr>
    </a:solidFill>
    <a:ln>
      <a:noFill/>
    </a:ln>
    <a:effectLst>
      <a:outerShdw blurRad="40000" dist="23000" dir="5400000" rotWithShape="0">
        <a:srgbClr val="000000">
          <a:alpha val="35000"/>
        </a:srgbClr>
      </a:outerShdw>
    </a:effectLst>
    <a:scene3d>
      <a:camera prst="orthographicFront">
        <a:rot lat="0" lon="0" rev="0"/>
      </a:camera>
      <a:lightRig rig="threePt" dir="t">
        <a:rot lat="0" lon="0" rev="1200000"/>
      </a:lightRig>
    </a:scene3d>
    <a:sp3d>
      <a:bevelT w="63500" h="25400"/>
    </a:sp3d>
  </c:spPr>
  <c:txPr>
    <a:bodyPr/>
    <a:lstStyle/>
    <a:p>
      <a:pPr>
        <a:defRPr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de-DE"/>
    </a:p>
  </c:txPr>
  <c:printSettings>
    <c:headerFooter/>
    <c:pageMargins b="0.78740157499999996" l="0.7" r="0.7" t="0.78740157499999996" header="0.3" footer="0.3"/>
    <c:pageSetup orientation="portrait"/>
  </c:printSettings>
</c:chartSpace>
</file>

<file path=xl/ctrlProps/ctrlProp1.xml><?xml version="1.0" encoding="utf-8"?>
<formControlPr xmlns="http://schemas.microsoft.com/office/spreadsheetml/2009/9/main" objectType="Spin" dx="16" fmlaLink="$O$6" inc="5" max="150" page="10" val="100"/>
</file>

<file path=xl/ctrlProps/ctrlProp10.xml><?xml version="1.0" encoding="utf-8"?>
<formControlPr xmlns="http://schemas.microsoft.com/office/spreadsheetml/2009/9/main" objectType="Spin" dx="16" fmlaLink="$K$20" max="500" page="10" val="160"/>
</file>

<file path=xl/ctrlProps/ctrlProp11.xml><?xml version="1.0" encoding="utf-8"?>
<formControlPr xmlns="http://schemas.microsoft.com/office/spreadsheetml/2009/9/main" objectType="Spin" dx="16" fmlaLink="$J$21" max="9" page="10" val="4"/>
</file>

<file path=xl/ctrlProps/ctrlProp12.xml><?xml version="1.0" encoding="utf-8"?>
<formControlPr xmlns="http://schemas.microsoft.com/office/spreadsheetml/2009/9/main" objectType="Spin" dx="16" fmlaLink="$K$22" max="500" page="10" val="165"/>
</file>

<file path=xl/ctrlProps/ctrlProp13.xml><?xml version="1.0" encoding="utf-8"?>
<formControlPr xmlns="http://schemas.microsoft.com/office/spreadsheetml/2009/9/main" objectType="Spin" dx="16" fmlaLink="$O$21" max="500" page="10" val="15"/>
</file>

<file path=xl/ctrlProps/ctrlProp14.xml><?xml version="1.0" encoding="utf-8"?>
<formControlPr xmlns="http://schemas.microsoft.com/office/spreadsheetml/2009/9/main" objectType="Spin" dx="16" fmlaLink="$P$6" inc="5" max="150" page="10" val="60"/>
</file>

<file path=xl/ctrlProps/ctrlProp15.xml><?xml version="1.0" encoding="utf-8"?>
<formControlPr xmlns="http://schemas.microsoft.com/office/spreadsheetml/2009/9/main" objectType="Spin" dx="16" fmlaLink="$P$7" inc="5" max="150" page="10" val="60"/>
</file>

<file path=xl/ctrlProps/ctrlProp16.xml><?xml version="1.0" encoding="utf-8"?>
<formControlPr xmlns="http://schemas.microsoft.com/office/spreadsheetml/2009/9/main" objectType="Spin" dx="16" fmlaLink="$P$8" inc="5" max="150" page="10" val="60"/>
</file>

<file path=xl/ctrlProps/ctrlProp17.xml><?xml version="1.0" encoding="utf-8"?>
<formControlPr xmlns="http://schemas.microsoft.com/office/spreadsheetml/2009/9/main" objectType="Spin" dx="16" fmlaLink="$P$9" inc="5" max="150" page="10" val="60"/>
</file>

<file path=xl/ctrlProps/ctrlProp18.xml><?xml version="1.0" encoding="utf-8"?>
<formControlPr xmlns="http://schemas.microsoft.com/office/spreadsheetml/2009/9/main" objectType="Spin" dx="16" fmlaLink="$P$10" inc="5" max="150" page="10" val="50"/>
</file>

<file path=xl/ctrlProps/ctrlProp19.xml><?xml version="1.0" encoding="utf-8"?>
<formControlPr xmlns="http://schemas.microsoft.com/office/spreadsheetml/2009/9/main" objectType="Spin" dx="16" fmlaLink="$P$11" inc="5" max="150" page="10" val="40"/>
</file>

<file path=xl/ctrlProps/ctrlProp2.xml><?xml version="1.0" encoding="utf-8"?>
<formControlPr xmlns="http://schemas.microsoft.com/office/spreadsheetml/2009/9/main" objectType="Spin" dx="16" fmlaLink="$O$7" inc="5" max="150" page="10" val="55"/>
</file>

<file path=xl/ctrlProps/ctrlProp20.xml><?xml version="1.0" encoding="utf-8"?>
<formControlPr xmlns="http://schemas.microsoft.com/office/spreadsheetml/2009/9/main" objectType="Spin" dx="16" fmlaLink="$P$12" inc="5" max="150" page="10" val="30"/>
</file>

<file path=xl/ctrlProps/ctrlProp21.xml><?xml version="1.0" encoding="utf-8"?>
<formControlPr xmlns="http://schemas.microsoft.com/office/spreadsheetml/2009/9/main" objectType="Spin" dx="16" fmlaLink="$P$13" inc="5" max="150" page="10" val="20"/>
</file>

<file path=xl/ctrlProps/ctrlProp22.xml><?xml version="1.0" encoding="utf-8"?>
<formControlPr xmlns="http://schemas.microsoft.com/office/spreadsheetml/2009/9/main" objectType="Spin" dx="16" fmlaLink="$O$22" max="500" page="10" val="0"/>
</file>

<file path=xl/ctrlProps/ctrlProp23.xml><?xml version="1.0" encoding="utf-8"?>
<formControlPr xmlns="http://schemas.microsoft.com/office/spreadsheetml/2009/9/main" objectType="Spin" dx="16" fmlaLink="$E$23" max="500" page="10" val="15"/>
</file>

<file path=xl/ctrlProps/ctrlProp24.xml><?xml version="1.0" encoding="utf-8"?>
<formControlPr xmlns="http://schemas.microsoft.com/office/spreadsheetml/2009/9/main" objectType="Spin" dx="16" fmlaLink="$K$16" inc="5" max="10000" page="10" val="100"/>
</file>

<file path=xl/ctrlProps/ctrlProp3.xml><?xml version="1.0" encoding="utf-8"?>
<formControlPr xmlns="http://schemas.microsoft.com/office/spreadsheetml/2009/9/main" objectType="Spin" dx="16" fmlaLink="$O$8" inc="5" max="150" page="10" val="60"/>
</file>

<file path=xl/ctrlProps/ctrlProp4.xml><?xml version="1.0" encoding="utf-8"?>
<formControlPr xmlns="http://schemas.microsoft.com/office/spreadsheetml/2009/9/main" objectType="Spin" dx="16" fmlaLink="$O$9" inc="5" max="150" page="10" val="60"/>
</file>

<file path=xl/ctrlProps/ctrlProp5.xml><?xml version="1.0" encoding="utf-8"?>
<formControlPr xmlns="http://schemas.microsoft.com/office/spreadsheetml/2009/9/main" objectType="Spin" dx="16" fmlaLink="$O$10" inc="5" max="150" page="10" val="50"/>
</file>

<file path=xl/ctrlProps/ctrlProp6.xml><?xml version="1.0" encoding="utf-8"?>
<formControlPr xmlns="http://schemas.microsoft.com/office/spreadsheetml/2009/9/main" objectType="Spin" dx="16" fmlaLink="$O$11" inc="5" max="150" page="10" val="40"/>
</file>

<file path=xl/ctrlProps/ctrlProp7.xml><?xml version="1.0" encoding="utf-8"?>
<formControlPr xmlns="http://schemas.microsoft.com/office/spreadsheetml/2009/9/main" objectType="Spin" dx="16" fmlaLink="$O$12" inc="5" max="150" page="10" val="30"/>
</file>

<file path=xl/ctrlProps/ctrlProp8.xml><?xml version="1.0" encoding="utf-8"?>
<formControlPr xmlns="http://schemas.microsoft.com/office/spreadsheetml/2009/9/main" objectType="Spin" dx="16" fmlaLink="$O$13" inc="5" max="150" page="10" val="20"/>
</file>

<file path=xl/ctrlProps/ctrlProp9.xml><?xml version="1.0" encoding="utf-8"?>
<formControlPr xmlns="http://schemas.microsoft.com/office/spreadsheetml/2009/9/main" objectType="Spin" dx="16" fmlaLink="$O$20" max="500" page="10" val="300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moeller-agrarmarketing.de/" TargetMode="External"/><Relationship Id="rId2" Type="http://schemas.openxmlformats.org/officeDocument/2006/relationships/image" Target="../media/image1.png"/><Relationship Id="rId1" Type="http://schemas.openxmlformats.org/officeDocument/2006/relationships/chart" Target="../charts/chart1.xml"/><Relationship Id="rId4" Type="http://schemas.openxmlformats.org/officeDocument/2006/relationships/image" Target="../media/image2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image" Target="../media/image3.jpeg"/><Relationship Id="rId1" Type="http://schemas.openxmlformats.org/officeDocument/2006/relationships/hyperlink" Target="http://www.moeller-agrarmarketing.de/" TargetMode="External"/><Relationship Id="rId4" Type="http://schemas.openxmlformats.org/officeDocument/2006/relationships/hyperlink" Target="https://www.youtube.com/user/moellermarketing/videos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</xdr:colOff>
      <xdr:row>5</xdr:row>
      <xdr:rowOff>0</xdr:rowOff>
    </xdr:from>
    <xdr:to>
      <xdr:col>7</xdr:col>
      <xdr:colOff>1</xdr:colOff>
      <xdr:row>14</xdr:row>
      <xdr:rowOff>0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6</xdr:col>
      <xdr:colOff>361948</xdr:colOff>
      <xdr:row>0</xdr:row>
      <xdr:rowOff>123825</xdr:rowOff>
    </xdr:from>
    <xdr:to>
      <xdr:col>7</xdr:col>
      <xdr:colOff>40633</xdr:colOff>
      <xdr:row>2</xdr:row>
      <xdr:rowOff>107325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4998" y="123825"/>
          <a:ext cx="926460" cy="936000"/>
        </a:xfrm>
        <a:prstGeom prst="rect">
          <a:avLst/>
        </a:prstGeom>
      </xdr:spPr>
    </xdr:pic>
    <xdr:clientData/>
  </xdr:twoCellAnchor>
  <xdr:twoCellAnchor editAs="oneCell">
    <xdr:from>
      <xdr:col>6</xdr:col>
      <xdr:colOff>504825</xdr:colOff>
      <xdr:row>27</xdr:row>
      <xdr:rowOff>0</xdr:rowOff>
    </xdr:from>
    <xdr:to>
      <xdr:col>6</xdr:col>
      <xdr:colOff>1241876</xdr:colOff>
      <xdr:row>29</xdr:row>
      <xdr:rowOff>1850</xdr:rowOff>
    </xdr:to>
    <xdr:pic>
      <xdr:nvPicPr>
        <xdr:cNvPr id="4" name="Grafik 3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57875" y="8572500"/>
          <a:ext cx="737051" cy="3828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47624</xdr:colOff>
      <xdr:row>1</xdr:row>
      <xdr:rowOff>19050</xdr:rowOff>
    </xdr:from>
    <xdr:ext cx="1214464" cy="684000"/>
    <xdr:pic>
      <xdr:nvPicPr>
        <xdr:cNvPr id="2" name="Grafik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493"/>
        <a:stretch>
          <a:fillRect/>
        </a:stretch>
      </xdr:blipFill>
      <xdr:spPr bwMode="auto">
        <a:xfrm>
          <a:off x="5019674" y="285750"/>
          <a:ext cx="1214464" cy="68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313307</xdr:colOff>
      <xdr:row>26</xdr:row>
      <xdr:rowOff>21000</xdr:rowOff>
    </xdr:from>
    <xdr:ext cx="639193" cy="360000"/>
    <xdr:pic>
      <xdr:nvPicPr>
        <xdr:cNvPr id="10" name="Grafik 9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493"/>
        <a:stretch>
          <a:fillRect/>
        </a:stretch>
      </xdr:blipFill>
      <xdr:spPr bwMode="auto">
        <a:xfrm>
          <a:off x="5599682" y="8622075"/>
          <a:ext cx="639193" cy="360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9525</xdr:colOff>
          <xdr:row>5</xdr:row>
          <xdr:rowOff>9525</xdr:rowOff>
        </xdr:from>
        <xdr:to>
          <xdr:col>3</xdr:col>
          <xdr:colOff>304800</xdr:colOff>
          <xdr:row>5</xdr:row>
          <xdr:rowOff>371475</xdr:rowOff>
        </xdr:to>
        <xdr:sp macro="" textlink="">
          <xdr:nvSpPr>
            <xdr:cNvPr id="7170" name="Spinner 2" hidden="1">
              <a:extLst>
                <a:ext uri="{63B3BB69-23CF-44E3-9099-C40C66FF867C}">
                  <a14:compatExt spid="_x0000_s71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9525</xdr:colOff>
          <xdr:row>6</xdr:row>
          <xdr:rowOff>9525</xdr:rowOff>
        </xdr:from>
        <xdr:to>
          <xdr:col>3</xdr:col>
          <xdr:colOff>304800</xdr:colOff>
          <xdr:row>6</xdr:row>
          <xdr:rowOff>371475</xdr:rowOff>
        </xdr:to>
        <xdr:sp macro="" textlink="">
          <xdr:nvSpPr>
            <xdr:cNvPr id="7171" name="Spinner 3" hidden="1">
              <a:extLst>
                <a:ext uri="{63B3BB69-23CF-44E3-9099-C40C66FF867C}">
                  <a14:compatExt spid="_x0000_s71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9525</xdr:colOff>
          <xdr:row>7</xdr:row>
          <xdr:rowOff>9525</xdr:rowOff>
        </xdr:from>
        <xdr:to>
          <xdr:col>3</xdr:col>
          <xdr:colOff>304800</xdr:colOff>
          <xdr:row>7</xdr:row>
          <xdr:rowOff>371475</xdr:rowOff>
        </xdr:to>
        <xdr:sp macro="" textlink="">
          <xdr:nvSpPr>
            <xdr:cNvPr id="7172" name="Spinner 4" hidden="1">
              <a:extLst>
                <a:ext uri="{63B3BB69-23CF-44E3-9099-C40C66FF867C}">
                  <a14:compatExt spid="_x0000_s71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9525</xdr:colOff>
          <xdr:row>8</xdr:row>
          <xdr:rowOff>9525</xdr:rowOff>
        </xdr:from>
        <xdr:to>
          <xdr:col>3</xdr:col>
          <xdr:colOff>304800</xdr:colOff>
          <xdr:row>8</xdr:row>
          <xdr:rowOff>371475</xdr:rowOff>
        </xdr:to>
        <xdr:sp macro="" textlink="">
          <xdr:nvSpPr>
            <xdr:cNvPr id="7173" name="Spinner 5" hidden="1">
              <a:extLst>
                <a:ext uri="{63B3BB69-23CF-44E3-9099-C40C66FF867C}">
                  <a14:compatExt spid="_x0000_s71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9525</xdr:colOff>
          <xdr:row>9</xdr:row>
          <xdr:rowOff>9525</xdr:rowOff>
        </xdr:from>
        <xdr:to>
          <xdr:col>3</xdr:col>
          <xdr:colOff>304800</xdr:colOff>
          <xdr:row>9</xdr:row>
          <xdr:rowOff>371475</xdr:rowOff>
        </xdr:to>
        <xdr:sp macro="" textlink="">
          <xdr:nvSpPr>
            <xdr:cNvPr id="7174" name="Spinner 6" hidden="1">
              <a:extLst>
                <a:ext uri="{63B3BB69-23CF-44E3-9099-C40C66FF867C}">
                  <a14:compatExt spid="_x0000_s71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9525</xdr:colOff>
          <xdr:row>10</xdr:row>
          <xdr:rowOff>9525</xdr:rowOff>
        </xdr:from>
        <xdr:to>
          <xdr:col>3</xdr:col>
          <xdr:colOff>304800</xdr:colOff>
          <xdr:row>10</xdr:row>
          <xdr:rowOff>371475</xdr:rowOff>
        </xdr:to>
        <xdr:sp macro="" textlink="">
          <xdr:nvSpPr>
            <xdr:cNvPr id="7175" name="Spinner 7" hidden="1">
              <a:extLst>
                <a:ext uri="{63B3BB69-23CF-44E3-9099-C40C66FF867C}">
                  <a14:compatExt spid="_x0000_s71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9525</xdr:colOff>
          <xdr:row>11</xdr:row>
          <xdr:rowOff>9525</xdr:rowOff>
        </xdr:from>
        <xdr:to>
          <xdr:col>3</xdr:col>
          <xdr:colOff>304800</xdr:colOff>
          <xdr:row>11</xdr:row>
          <xdr:rowOff>371475</xdr:rowOff>
        </xdr:to>
        <xdr:sp macro="" textlink="">
          <xdr:nvSpPr>
            <xdr:cNvPr id="7176" name="Spinner 8" hidden="1">
              <a:extLst>
                <a:ext uri="{63B3BB69-23CF-44E3-9099-C40C66FF867C}">
                  <a14:compatExt spid="_x0000_s71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9525</xdr:colOff>
          <xdr:row>12</xdr:row>
          <xdr:rowOff>9525</xdr:rowOff>
        </xdr:from>
        <xdr:to>
          <xdr:col>3</xdr:col>
          <xdr:colOff>304800</xdr:colOff>
          <xdr:row>12</xdr:row>
          <xdr:rowOff>371475</xdr:rowOff>
        </xdr:to>
        <xdr:sp macro="" textlink="">
          <xdr:nvSpPr>
            <xdr:cNvPr id="7177" name="Spinner 9" hidden="1">
              <a:extLst>
                <a:ext uri="{63B3BB69-23CF-44E3-9099-C40C66FF867C}">
                  <a14:compatExt spid="_x0000_s71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9525</xdr:colOff>
          <xdr:row>19</xdr:row>
          <xdr:rowOff>9525</xdr:rowOff>
        </xdr:from>
        <xdr:to>
          <xdr:col>5</xdr:col>
          <xdr:colOff>304800</xdr:colOff>
          <xdr:row>19</xdr:row>
          <xdr:rowOff>371475</xdr:rowOff>
        </xdr:to>
        <xdr:sp macro="" textlink="">
          <xdr:nvSpPr>
            <xdr:cNvPr id="7179" name="Spinner 11" hidden="1">
              <a:extLst>
                <a:ext uri="{63B3BB69-23CF-44E3-9099-C40C66FF867C}">
                  <a14:compatExt spid="_x0000_s71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9525</xdr:colOff>
          <xdr:row>19</xdr:row>
          <xdr:rowOff>9525</xdr:rowOff>
        </xdr:from>
        <xdr:to>
          <xdr:col>11</xdr:col>
          <xdr:colOff>304800</xdr:colOff>
          <xdr:row>19</xdr:row>
          <xdr:rowOff>371475</xdr:rowOff>
        </xdr:to>
        <xdr:sp macro="" textlink="">
          <xdr:nvSpPr>
            <xdr:cNvPr id="7181" name="Spinner 13" hidden="1">
              <a:extLst>
                <a:ext uri="{63B3BB69-23CF-44E3-9099-C40C66FF867C}">
                  <a14:compatExt spid="_x0000_s71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9525</xdr:colOff>
          <xdr:row>20</xdr:row>
          <xdr:rowOff>9525</xdr:rowOff>
        </xdr:from>
        <xdr:to>
          <xdr:col>11</xdr:col>
          <xdr:colOff>304800</xdr:colOff>
          <xdr:row>20</xdr:row>
          <xdr:rowOff>371475</xdr:rowOff>
        </xdr:to>
        <xdr:sp macro="" textlink="">
          <xdr:nvSpPr>
            <xdr:cNvPr id="7185" name="Spinner 17" hidden="1">
              <a:extLst>
                <a:ext uri="{63B3BB69-23CF-44E3-9099-C40C66FF867C}">
                  <a14:compatExt spid="_x0000_s71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9525</xdr:colOff>
          <xdr:row>21</xdr:row>
          <xdr:rowOff>9525</xdr:rowOff>
        </xdr:from>
        <xdr:to>
          <xdr:col>11</xdr:col>
          <xdr:colOff>304800</xdr:colOff>
          <xdr:row>21</xdr:row>
          <xdr:rowOff>371475</xdr:rowOff>
        </xdr:to>
        <xdr:sp macro="" textlink="">
          <xdr:nvSpPr>
            <xdr:cNvPr id="7187" name="Spinner 19" hidden="1">
              <a:extLst>
                <a:ext uri="{63B3BB69-23CF-44E3-9099-C40C66FF867C}">
                  <a14:compatExt spid="_x0000_s71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9525</xdr:colOff>
          <xdr:row>20</xdr:row>
          <xdr:rowOff>9525</xdr:rowOff>
        </xdr:from>
        <xdr:to>
          <xdr:col>5</xdr:col>
          <xdr:colOff>304800</xdr:colOff>
          <xdr:row>20</xdr:row>
          <xdr:rowOff>371475</xdr:rowOff>
        </xdr:to>
        <xdr:sp macro="" textlink="">
          <xdr:nvSpPr>
            <xdr:cNvPr id="7189" name="Spinner 21" hidden="1">
              <a:extLst>
                <a:ext uri="{63B3BB69-23CF-44E3-9099-C40C66FF867C}">
                  <a14:compatExt spid="_x0000_s71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9525</xdr:colOff>
          <xdr:row>5</xdr:row>
          <xdr:rowOff>9525</xdr:rowOff>
        </xdr:from>
        <xdr:to>
          <xdr:col>5</xdr:col>
          <xdr:colOff>304800</xdr:colOff>
          <xdr:row>5</xdr:row>
          <xdr:rowOff>371475</xdr:rowOff>
        </xdr:to>
        <xdr:sp macro="" textlink="">
          <xdr:nvSpPr>
            <xdr:cNvPr id="7190" name="Spinner 22" hidden="1">
              <a:extLst>
                <a:ext uri="{63B3BB69-23CF-44E3-9099-C40C66FF867C}">
                  <a14:compatExt spid="_x0000_s71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9525</xdr:colOff>
          <xdr:row>6</xdr:row>
          <xdr:rowOff>9525</xdr:rowOff>
        </xdr:from>
        <xdr:to>
          <xdr:col>5</xdr:col>
          <xdr:colOff>304800</xdr:colOff>
          <xdr:row>6</xdr:row>
          <xdr:rowOff>371475</xdr:rowOff>
        </xdr:to>
        <xdr:sp macro="" textlink="">
          <xdr:nvSpPr>
            <xdr:cNvPr id="7191" name="Spinner 23" hidden="1">
              <a:extLst>
                <a:ext uri="{63B3BB69-23CF-44E3-9099-C40C66FF867C}">
                  <a14:compatExt spid="_x0000_s71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9525</xdr:colOff>
          <xdr:row>7</xdr:row>
          <xdr:rowOff>9525</xdr:rowOff>
        </xdr:from>
        <xdr:to>
          <xdr:col>5</xdr:col>
          <xdr:colOff>304800</xdr:colOff>
          <xdr:row>7</xdr:row>
          <xdr:rowOff>371475</xdr:rowOff>
        </xdr:to>
        <xdr:sp macro="" textlink="">
          <xdr:nvSpPr>
            <xdr:cNvPr id="7192" name="Spinner 24" hidden="1">
              <a:extLst>
                <a:ext uri="{63B3BB69-23CF-44E3-9099-C40C66FF867C}">
                  <a14:compatExt spid="_x0000_s71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9525</xdr:colOff>
          <xdr:row>8</xdr:row>
          <xdr:rowOff>9525</xdr:rowOff>
        </xdr:from>
        <xdr:to>
          <xdr:col>5</xdr:col>
          <xdr:colOff>304800</xdr:colOff>
          <xdr:row>8</xdr:row>
          <xdr:rowOff>371475</xdr:rowOff>
        </xdr:to>
        <xdr:sp macro="" textlink="">
          <xdr:nvSpPr>
            <xdr:cNvPr id="7193" name="Spinner 25" hidden="1">
              <a:extLst>
                <a:ext uri="{63B3BB69-23CF-44E3-9099-C40C66FF867C}">
                  <a14:compatExt spid="_x0000_s71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9525</xdr:colOff>
          <xdr:row>9</xdr:row>
          <xdr:rowOff>9525</xdr:rowOff>
        </xdr:from>
        <xdr:to>
          <xdr:col>5</xdr:col>
          <xdr:colOff>304800</xdr:colOff>
          <xdr:row>9</xdr:row>
          <xdr:rowOff>371475</xdr:rowOff>
        </xdr:to>
        <xdr:sp macro="" textlink="">
          <xdr:nvSpPr>
            <xdr:cNvPr id="7194" name="Spinner 26" hidden="1">
              <a:extLst>
                <a:ext uri="{63B3BB69-23CF-44E3-9099-C40C66FF867C}">
                  <a14:compatExt spid="_x0000_s71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9525</xdr:colOff>
          <xdr:row>10</xdr:row>
          <xdr:rowOff>9525</xdr:rowOff>
        </xdr:from>
        <xdr:to>
          <xdr:col>5</xdr:col>
          <xdr:colOff>304800</xdr:colOff>
          <xdr:row>10</xdr:row>
          <xdr:rowOff>371475</xdr:rowOff>
        </xdr:to>
        <xdr:sp macro="" textlink="">
          <xdr:nvSpPr>
            <xdr:cNvPr id="7195" name="Spinner 27" hidden="1">
              <a:extLst>
                <a:ext uri="{63B3BB69-23CF-44E3-9099-C40C66FF867C}">
                  <a14:compatExt spid="_x0000_s71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9525</xdr:colOff>
          <xdr:row>11</xdr:row>
          <xdr:rowOff>9525</xdr:rowOff>
        </xdr:from>
        <xdr:to>
          <xdr:col>5</xdr:col>
          <xdr:colOff>304800</xdr:colOff>
          <xdr:row>11</xdr:row>
          <xdr:rowOff>371475</xdr:rowOff>
        </xdr:to>
        <xdr:sp macro="" textlink="">
          <xdr:nvSpPr>
            <xdr:cNvPr id="7196" name="Spinner 28" hidden="1">
              <a:extLst>
                <a:ext uri="{63B3BB69-23CF-44E3-9099-C40C66FF867C}">
                  <a14:compatExt spid="_x0000_s71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9525</xdr:colOff>
          <xdr:row>12</xdr:row>
          <xdr:rowOff>9525</xdr:rowOff>
        </xdr:from>
        <xdr:to>
          <xdr:col>5</xdr:col>
          <xdr:colOff>304800</xdr:colOff>
          <xdr:row>12</xdr:row>
          <xdr:rowOff>371475</xdr:rowOff>
        </xdr:to>
        <xdr:sp macro="" textlink="">
          <xdr:nvSpPr>
            <xdr:cNvPr id="7197" name="Spinner 29" hidden="1">
              <a:extLst>
                <a:ext uri="{63B3BB69-23CF-44E3-9099-C40C66FF867C}">
                  <a14:compatExt spid="_x0000_s71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9525</xdr:colOff>
          <xdr:row>21</xdr:row>
          <xdr:rowOff>9525</xdr:rowOff>
        </xdr:from>
        <xdr:to>
          <xdr:col>5</xdr:col>
          <xdr:colOff>304800</xdr:colOff>
          <xdr:row>21</xdr:row>
          <xdr:rowOff>371475</xdr:rowOff>
        </xdr:to>
        <xdr:sp macro="" textlink="">
          <xdr:nvSpPr>
            <xdr:cNvPr id="7206" name="Spinner 38" hidden="1">
              <a:extLst>
                <a:ext uri="{63B3BB69-23CF-44E3-9099-C40C66FF867C}">
                  <a14:compatExt spid="_x0000_s72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9525</xdr:colOff>
          <xdr:row>22</xdr:row>
          <xdr:rowOff>9525</xdr:rowOff>
        </xdr:from>
        <xdr:to>
          <xdr:col>5</xdr:col>
          <xdr:colOff>304800</xdr:colOff>
          <xdr:row>22</xdr:row>
          <xdr:rowOff>371475</xdr:rowOff>
        </xdr:to>
        <xdr:sp macro="" textlink="">
          <xdr:nvSpPr>
            <xdr:cNvPr id="7207" name="Spinner 39" hidden="1">
              <a:extLst>
                <a:ext uri="{63B3BB69-23CF-44E3-9099-C40C66FF867C}">
                  <a14:compatExt spid="_x0000_s72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7</xdr:col>
      <xdr:colOff>0</xdr:colOff>
      <xdr:row>3</xdr:row>
      <xdr:rowOff>0</xdr:rowOff>
    </xdr:from>
    <xdr:to>
      <xdr:col>12</xdr:col>
      <xdr:colOff>0</xdr:colOff>
      <xdr:row>15</xdr:row>
      <xdr:rowOff>0</xdr:rowOff>
    </xdr:to>
    <xdr:graphicFrame macro="">
      <xdr:nvGraphicFramePr>
        <xdr:cNvPr id="53" name="Diagramm 5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9525</xdr:colOff>
          <xdr:row>15</xdr:row>
          <xdr:rowOff>9525</xdr:rowOff>
        </xdr:from>
        <xdr:to>
          <xdr:col>11</xdr:col>
          <xdr:colOff>304800</xdr:colOff>
          <xdr:row>15</xdr:row>
          <xdr:rowOff>371475</xdr:rowOff>
        </xdr:to>
        <xdr:sp macro="" textlink="">
          <xdr:nvSpPr>
            <xdr:cNvPr id="7208" name="Spinner 40" hidden="1">
              <a:extLst>
                <a:ext uri="{63B3BB69-23CF-44E3-9099-C40C66FF867C}">
                  <a14:compatExt spid="_x0000_s72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6</xdr:col>
      <xdr:colOff>180974</xdr:colOff>
      <xdr:row>24</xdr:row>
      <xdr:rowOff>0</xdr:rowOff>
    </xdr:from>
    <xdr:to>
      <xdr:col>11</xdr:col>
      <xdr:colOff>314324</xdr:colOff>
      <xdr:row>25</xdr:row>
      <xdr:rowOff>0</xdr:rowOff>
    </xdr:to>
    <xdr:grpSp>
      <xdr:nvGrpSpPr>
        <xdr:cNvPr id="11" name="Gruppieren 10">
          <a:hlinkClick xmlns:r="http://schemas.openxmlformats.org/officeDocument/2006/relationships" r:id="rId4"/>
        </xdr:cNvPr>
        <xdr:cNvGrpSpPr/>
      </xdr:nvGrpSpPr>
      <xdr:grpSpPr>
        <a:xfrm>
          <a:off x="3248024" y="8791575"/>
          <a:ext cx="3333750" cy="381000"/>
          <a:chOff x="3248024" y="8029575"/>
          <a:chExt cx="3000375" cy="381000"/>
        </a:xfrm>
      </xdr:grpSpPr>
      <xdr:sp macro="" textlink="">
        <xdr:nvSpPr>
          <xdr:cNvPr id="56" name="Richtungspfeil 55"/>
          <xdr:cNvSpPr/>
        </xdr:nvSpPr>
        <xdr:spPr>
          <a:xfrm>
            <a:off x="3248027" y="8029575"/>
            <a:ext cx="3000372" cy="381000"/>
          </a:xfrm>
          <a:prstGeom prst="homePlate">
            <a:avLst/>
          </a:prstGeom>
          <a:ln/>
        </xdr:spPr>
        <xdr:style>
          <a:lnRef idx="2">
            <a:schemeClr val="accent3"/>
          </a:lnRef>
          <a:fillRef idx="1">
            <a:schemeClr val="lt1"/>
          </a:fillRef>
          <a:effectRef idx="0">
            <a:schemeClr val="accent3"/>
          </a:effectRef>
          <a:fontRef idx="minor">
            <a:schemeClr val="dk1"/>
          </a:fontRef>
        </xdr:style>
      </xdr:sp>
      <xdr:sp macro="" textlink="">
        <xdr:nvSpPr>
          <xdr:cNvPr id="57" name="Richtungspfeil 4"/>
          <xdr:cNvSpPr/>
        </xdr:nvSpPr>
        <xdr:spPr>
          <a:xfrm>
            <a:off x="3248024" y="8029575"/>
            <a:ext cx="2790826" cy="381000"/>
          </a:xfrm>
          <a:prstGeom prst="rect">
            <a:avLst/>
          </a:prstGeom>
          <a:ln/>
        </xdr:spPr>
        <xdr:style>
          <a:lnRef idx="0">
            <a:schemeClr val="accent3"/>
          </a:lnRef>
          <a:fillRef idx="3">
            <a:schemeClr val="accent3"/>
          </a:fillRef>
          <a:effectRef idx="3">
            <a:schemeClr val="accent3"/>
          </a:effectRef>
          <a:fontRef idx="minor">
            <a:schemeClr val="lt1"/>
          </a:fontRef>
        </xdr:style>
        <xdr:txBody>
          <a:bodyPr spcFirstLastPara="0" vert="horz" wrap="square" lIns="96012" tIns="48006" rIns="24003" bIns="48006" numCol="1" spcCol="1270" anchor="ctr" anchorCtr="0">
            <a:noAutofit/>
          </a:bodyPr>
          <a:lstStyle/>
          <a:p>
            <a:pPr lvl="0" algn="ctr" defTabSz="80010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de-DE" sz="1100" b="1" kern="1200">
                <a:solidFill>
                  <a:srgbClr val="C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Mehr AGRAR-TOOLS</a:t>
            </a:r>
            <a:r>
              <a:rPr lang="de-DE" sz="1100" b="1" kern="1200" baseline="0">
                <a:solidFill>
                  <a:srgbClr val="C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</a:p>
          <a:p>
            <a:pPr lvl="0" algn="ctr" defTabSz="80010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de-DE" sz="1100" b="1" kern="1200" baseline="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auf Youtube</a:t>
            </a:r>
            <a:endParaRPr lang="de-DE" sz="1100" b="1" kern="120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oeller-agrarmarketing.de/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18" Type="http://schemas.openxmlformats.org/officeDocument/2006/relationships/ctrlProp" Target="../ctrlProps/ctrlProp14.xml"/><Relationship Id="rId26" Type="http://schemas.openxmlformats.org/officeDocument/2006/relationships/ctrlProp" Target="../ctrlProps/ctrlProp22.xml"/><Relationship Id="rId3" Type="http://schemas.openxmlformats.org/officeDocument/2006/relationships/drawing" Target="../drawings/drawing2.xml"/><Relationship Id="rId21" Type="http://schemas.openxmlformats.org/officeDocument/2006/relationships/ctrlProp" Target="../ctrlProps/ctrlProp17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17" Type="http://schemas.openxmlformats.org/officeDocument/2006/relationships/ctrlProp" Target="../ctrlProps/ctrlProp13.xml"/><Relationship Id="rId25" Type="http://schemas.openxmlformats.org/officeDocument/2006/relationships/ctrlProp" Target="../ctrlProps/ctrlProp21.xml"/><Relationship Id="rId2" Type="http://schemas.openxmlformats.org/officeDocument/2006/relationships/printerSettings" Target="../printerSettings/printerSettings2.bin"/><Relationship Id="rId16" Type="http://schemas.openxmlformats.org/officeDocument/2006/relationships/ctrlProp" Target="../ctrlProps/ctrlProp12.xml"/><Relationship Id="rId20" Type="http://schemas.openxmlformats.org/officeDocument/2006/relationships/ctrlProp" Target="../ctrlProps/ctrlProp16.xml"/><Relationship Id="rId1" Type="http://schemas.openxmlformats.org/officeDocument/2006/relationships/hyperlink" Target="http://www.moeller-agrarmarketing.de/vertriebsunterstuetzung/58-beratungstools.html" TargetMode="External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24" Type="http://schemas.openxmlformats.org/officeDocument/2006/relationships/ctrlProp" Target="../ctrlProps/ctrlProp20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23" Type="http://schemas.openxmlformats.org/officeDocument/2006/relationships/ctrlProp" Target="../ctrlProps/ctrlProp19.xml"/><Relationship Id="rId28" Type="http://schemas.openxmlformats.org/officeDocument/2006/relationships/ctrlProp" Target="../ctrlProps/ctrlProp24.xml"/><Relationship Id="rId10" Type="http://schemas.openxmlformats.org/officeDocument/2006/relationships/ctrlProp" Target="../ctrlProps/ctrlProp6.xml"/><Relationship Id="rId19" Type="http://schemas.openxmlformats.org/officeDocument/2006/relationships/ctrlProp" Target="../ctrlProps/ctrlProp15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Relationship Id="rId22" Type="http://schemas.openxmlformats.org/officeDocument/2006/relationships/ctrlProp" Target="../ctrlProps/ctrlProp18.xml"/><Relationship Id="rId27" Type="http://schemas.openxmlformats.org/officeDocument/2006/relationships/ctrlProp" Target="../ctrlProps/ctrlProp2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D239"/>
  <sheetViews>
    <sheetView tabSelected="1" workbookViewId="0">
      <selection activeCell="M8" sqref="M8"/>
    </sheetView>
  </sheetViews>
  <sheetFormatPr baseColWidth="10" defaultRowHeight="12.75" x14ac:dyDescent="0.2"/>
  <cols>
    <col min="1" max="1" width="2.7109375" style="30" customWidth="1"/>
    <col min="2" max="2" width="18.7109375" style="28" customWidth="1"/>
    <col min="3" max="4" width="18.7109375" style="29" customWidth="1"/>
    <col min="5" max="5" width="2.7109375" style="30" customWidth="1"/>
    <col min="6" max="7" width="18.7109375" style="28" customWidth="1"/>
    <col min="8" max="8" width="2.7109375" style="30" customWidth="1"/>
    <col min="9" max="160" width="11.42578125" style="30"/>
    <col min="161" max="16384" width="11.42578125" style="28"/>
  </cols>
  <sheetData>
    <row r="1" spans="1:160" s="30" customFormat="1" ht="15" customHeight="1" x14ac:dyDescent="0.2">
      <c r="C1" s="69"/>
      <c r="D1" s="69"/>
    </row>
    <row r="2" spans="1:160" s="30" customFormat="1" ht="60" customHeight="1" x14ac:dyDescent="0.3">
      <c r="B2" s="107" t="s">
        <v>45</v>
      </c>
      <c r="C2" s="107"/>
      <c r="D2" s="107"/>
      <c r="E2" s="107"/>
      <c r="F2" s="107"/>
      <c r="G2" s="65"/>
    </row>
    <row r="3" spans="1:160" s="70" customFormat="1" ht="15" customHeight="1" x14ac:dyDescent="0.2">
      <c r="B3" s="71"/>
      <c r="C3" s="72"/>
      <c r="D3" s="73"/>
    </row>
    <row r="4" spans="1:160" s="70" customFormat="1" ht="15" customHeight="1" x14ac:dyDescent="0.2">
      <c r="B4" s="108" t="s">
        <v>59</v>
      </c>
      <c r="C4" s="108"/>
      <c r="D4" s="108"/>
    </row>
    <row r="5" spans="1:160" s="34" customFormat="1" ht="30" customHeight="1" x14ac:dyDescent="0.2">
      <c r="A5" s="74"/>
      <c r="B5" s="50"/>
      <c r="C5" s="51" t="s">
        <v>9</v>
      </c>
      <c r="D5" s="50" t="s">
        <v>35</v>
      </c>
      <c r="E5" s="74"/>
      <c r="F5" s="99" t="s">
        <v>44</v>
      </c>
      <c r="G5" s="100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C5" s="74"/>
      <c r="AD5" s="74"/>
      <c r="AE5" s="74"/>
      <c r="AF5" s="74"/>
      <c r="AG5" s="74"/>
      <c r="AH5" s="74"/>
      <c r="AI5" s="74"/>
      <c r="AJ5" s="74"/>
      <c r="AK5" s="74"/>
      <c r="AL5" s="74"/>
      <c r="AM5" s="74"/>
      <c r="AN5" s="74"/>
      <c r="AO5" s="74"/>
      <c r="AP5" s="74"/>
      <c r="AQ5" s="74"/>
      <c r="AR5" s="74"/>
      <c r="AS5" s="74"/>
      <c r="AT5" s="74"/>
      <c r="AU5" s="74"/>
      <c r="AV5" s="74"/>
      <c r="AW5" s="74"/>
      <c r="AX5" s="74"/>
      <c r="AY5" s="74"/>
      <c r="AZ5" s="74"/>
      <c r="BA5" s="74"/>
      <c r="BB5" s="74"/>
      <c r="BC5" s="74"/>
      <c r="BD5" s="74"/>
      <c r="BE5" s="74"/>
      <c r="BF5" s="74"/>
      <c r="BG5" s="74"/>
      <c r="BH5" s="74"/>
      <c r="BI5" s="74"/>
      <c r="BJ5" s="74"/>
      <c r="BK5" s="74"/>
      <c r="BL5" s="74"/>
      <c r="BM5" s="74"/>
      <c r="BN5" s="74"/>
      <c r="BO5" s="74"/>
      <c r="BP5" s="74"/>
      <c r="BQ5" s="74"/>
      <c r="BR5" s="74"/>
      <c r="BS5" s="74"/>
      <c r="BT5" s="74"/>
      <c r="BU5" s="74"/>
      <c r="BV5" s="74"/>
      <c r="BW5" s="74"/>
      <c r="BX5" s="74"/>
      <c r="BY5" s="74"/>
      <c r="BZ5" s="74"/>
      <c r="CA5" s="74"/>
      <c r="CB5" s="74"/>
      <c r="CC5" s="74"/>
      <c r="CD5" s="74"/>
      <c r="CE5" s="74"/>
      <c r="CF5" s="74"/>
      <c r="CG5" s="74"/>
      <c r="CH5" s="74"/>
      <c r="CI5" s="74"/>
      <c r="CJ5" s="74"/>
      <c r="CK5" s="74"/>
      <c r="CL5" s="74"/>
      <c r="CM5" s="74"/>
      <c r="CN5" s="74"/>
      <c r="CO5" s="74"/>
      <c r="CP5" s="74"/>
      <c r="CQ5" s="74"/>
      <c r="CR5" s="74"/>
      <c r="CS5" s="74"/>
      <c r="CT5" s="74"/>
      <c r="CU5" s="74"/>
      <c r="CV5" s="74"/>
      <c r="CW5" s="74"/>
      <c r="CX5" s="74"/>
      <c r="CY5" s="74"/>
      <c r="CZ5" s="74"/>
      <c r="DA5" s="74"/>
      <c r="DB5" s="74"/>
      <c r="DC5" s="74"/>
      <c r="DD5" s="74"/>
      <c r="DE5" s="74"/>
      <c r="DF5" s="74"/>
      <c r="DG5" s="74"/>
      <c r="DH5" s="74"/>
      <c r="DI5" s="74"/>
      <c r="DJ5" s="74"/>
      <c r="DK5" s="74"/>
      <c r="DL5" s="74"/>
      <c r="DM5" s="74"/>
      <c r="DN5" s="74"/>
      <c r="DO5" s="74"/>
      <c r="DP5" s="74"/>
      <c r="DQ5" s="74"/>
      <c r="DR5" s="74"/>
      <c r="DS5" s="74"/>
      <c r="DT5" s="74"/>
      <c r="DU5" s="74"/>
      <c r="DV5" s="74"/>
      <c r="DW5" s="74"/>
      <c r="DX5" s="74"/>
      <c r="DY5" s="74"/>
      <c r="DZ5" s="74"/>
      <c r="EA5" s="74"/>
      <c r="EB5" s="74"/>
      <c r="EC5" s="74"/>
      <c r="ED5" s="74"/>
      <c r="EE5" s="74"/>
      <c r="EF5" s="74"/>
      <c r="EG5" s="74"/>
      <c r="EH5" s="74"/>
      <c r="EI5" s="74"/>
      <c r="EJ5" s="74"/>
      <c r="EK5" s="74"/>
      <c r="EL5" s="74"/>
      <c r="EM5" s="74"/>
      <c r="EN5" s="74"/>
      <c r="EO5" s="74"/>
      <c r="EP5" s="74"/>
      <c r="EQ5" s="74"/>
      <c r="ER5" s="74"/>
      <c r="ES5" s="74"/>
      <c r="ET5" s="74"/>
      <c r="EU5" s="74"/>
      <c r="EV5" s="74"/>
      <c r="EW5" s="74"/>
      <c r="EX5" s="74"/>
      <c r="EY5" s="74"/>
      <c r="EZ5" s="74"/>
      <c r="FA5" s="74"/>
      <c r="FB5" s="74"/>
      <c r="FC5" s="74"/>
      <c r="FD5" s="74"/>
    </row>
    <row r="6" spans="1:160" s="34" customFormat="1" ht="30" customHeight="1" x14ac:dyDescent="0.2">
      <c r="A6" s="74"/>
      <c r="B6" s="58" t="s">
        <v>30</v>
      </c>
      <c r="C6" s="83">
        <v>30</v>
      </c>
      <c r="D6" s="84">
        <v>160</v>
      </c>
      <c r="E6" s="74"/>
      <c r="G6" s="79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74"/>
      <c r="AH6" s="74"/>
      <c r="AI6" s="74"/>
      <c r="AJ6" s="74"/>
      <c r="AK6" s="74"/>
      <c r="AL6" s="74"/>
      <c r="AM6" s="74"/>
      <c r="AN6" s="74"/>
      <c r="AO6" s="74"/>
      <c r="AP6" s="74"/>
      <c r="AQ6" s="74"/>
      <c r="AR6" s="74"/>
      <c r="AS6" s="74"/>
      <c r="AT6" s="74"/>
      <c r="AU6" s="74"/>
      <c r="AV6" s="74"/>
      <c r="AW6" s="74"/>
      <c r="AX6" s="74"/>
      <c r="AY6" s="74"/>
      <c r="AZ6" s="74"/>
      <c r="BA6" s="74"/>
      <c r="BB6" s="74"/>
      <c r="BC6" s="74"/>
      <c r="BD6" s="74"/>
      <c r="BE6" s="74"/>
      <c r="BF6" s="74"/>
      <c r="BG6" s="74"/>
      <c r="BH6" s="74"/>
      <c r="BI6" s="74"/>
      <c r="BJ6" s="74"/>
      <c r="BK6" s="74"/>
      <c r="BL6" s="74"/>
      <c r="BM6" s="74"/>
      <c r="BN6" s="74"/>
      <c r="BO6" s="74"/>
      <c r="BP6" s="74"/>
      <c r="BQ6" s="74"/>
      <c r="BR6" s="74"/>
      <c r="BS6" s="74"/>
      <c r="BT6" s="74"/>
      <c r="BU6" s="74"/>
      <c r="BV6" s="74"/>
      <c r="BW6" s="74"/>
      <c r="BX6" s="74"/>
      <c r="BY6" s="74"/>
      <c r="BZ6" s="74"/>
      <c r="CA6" s="74"/>
      <c r="CB6" s="74"/>
      <c r="CC6" s="74"/>
      <c r="CD6" s="74"/>
      <c r="CE6" s="74"/>
      <c r="CF6" s="74"/>
      <c r="CG6" s="74"/>
      <c r="CH6" s="74"/>
      <c r="CI6" s="74"/>
      <c r="CJ6" s="74"/>
      <c r="CK6" s="74"/>
      <c r="CL6" s="74"/>
      <c r="CM6" s="74"/>
      <c r="CN6" s="74"/>
      <c r="CO6" s="74"/>
      <c r="CP6" s="74"/>
      <c r="CQ6" s="74"/>
      <c r="CR6" s="74"/>
      <c r="CS6" s="74"/>
      <c r="CT6" s="74"/>
      <c r="CU6" s="74"/>
      <c r="CV6" s="74"/>
      <c r="CW6" s="74"/>
      <c r="CX6" s="74"/>
      <c r="CY6" s="74"/>
      <c r="CZ6" s="74"/>
      <c r="DA6" s="74"/>
      <c r="DB6" s="74"/>
      <c r="DC6" s="74"/>
      <c r="DD6" s="74"/>
      <c r="DE6" s="74"/>
      <c r="DF6" s="74"/>
      <c r="DG6" s="74"/>
      <c r="DH6" s="74"/>
      <c r="DI6" s="74"/>
      <c r="DJ6" s="74"/>
      <c r="DK6" s="74"/>
      <c r="DL6" s="74"/>
      <c r="DM6" s="74"/>
      <c r="DN6" s="74"/>
      <c r="DO6" s="74"/>
      <c r="DP6" s="74"/>
      <c r="DQ6" s="74"/>
      <c r="DR6" s="74"/>
      <c r="DS6" s="74"/>
      <c r="DT6" s="74"/>
      <c r="DU6" s="74"/>
      <c r="DV6" s="74"/>
      <c r="DW6" s="74"/>
      <c r="DX6" s="74"/>
      <c r="DY6" s="74"/>
      <c r="DZ6" s="74"/>
      <c r="EA6" s="74"/>
      <c r="EB6" s="74"/>
      <c r="EC6" s="74"/>
      <c r="ED6" s="74"/>
      <c r="EE6" s="74"/>
      <c r="EF6" s="74"/>
      <c r="EG6" s="74"/>
      <c r="EH6" s="74"/>
      <c r="EI6" s="74"/>
      <c r="EJ6" s="74"/>
      <c r="EK6" s="74"/>
      <c r="EL6" s="74"/>
      <c r="EM6" s="74"/>
      <c r="EN6" s="74"/>
      <c r="EO6" s="74"/>
      <c r="EP6" s="74"/>
      <c r="EQ6" s="74"/>
      <c r="ER6" s="74"/>
      <c r="ES6" s="74"/>
      <c r="ET6" s="74"/>
      <c r="EU6" s="74"/>
      <c r="EV6" s="74"/>
      <c r="EW6" s="74"/>
      <c r="EX6" s="74"/>
      <c r="EY6" s="74"/>
      <c r="EZ6" s="74"/>
      <c r="FA6" s="74"/>
      <c r="FB6" s="74"/>
      <c r="FC6" s="74"/>
      <c r="FD6" s="74"/>
    </row>
    <row r="7" spans="1:160" s="34" customFormat="1" ht="30" customHeight="1" x14ac:dyDescent="0.2">
      <c r="A7" s="74"/>
      <c r="B7" s="58" t="s">
        <v>43</v>
      </c>
      <c r="C7" s="85">
        <v>10.7</v>
      </c>
      <c r="D7" s="61">
        <v>7</v>
      </c>
      <c r="E7" s="74"/>
      <c r="G7" s="79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  <c r="AE7" s="74"/>
      <c r="AF7" s="74"/>
      <c r="AG7" s="74"/>
      <c r="AH7" s="74"/>
      <c r="AI7" s="74"/>
      <c r="AJ7" s="74"/>
      <c r="AK7" s="74"/>
      <c r="AL7" s="74"/>
      <c r="AM7" s="74"/>
      <c r="AN7" s="74"/>
      <c r="AO7" s="74"/>
      <c r="AP7" s="74"/>
      <c r="AQ7" s="74"/>
      <c r="AR7" s="74"/>
      <c r="AS7" s="74"/>
      <c r="AT7" s="74"/>
      <c r="AU7" s="74"/>
      <c r="AV7" s="74"/>
      <c r="AW7" s="74"/>
      <c r="AX7" s="74"/>
      <c r="AY7" s="74"/>
      <c r="AZ7" s="74"/>
      <c r="BA7" s="74"/>
      <c r="BB7" s="74"/>
      <c r="BC7" s="74"/>
      <c r="BD7" s="74"/>
      <c r="BE7" s="74"/>
      <c r="BF7" s="74"/>
      <c r="BG7" s="74"/>
      <c r="BH7" s="74"/>
      <c r="BI7" s="74"/>
      <c r="BJ7" s="74"/>
      <c r="BK7" s="74"/>
      <c r="BL7" s="74"/>
      <c r="BM7" s="74"/>
      <c r="BN7" s="74"/>
      <c r="BO7" s="74"/>
      <c r="BP7" s="74"/>
      <c r="BQ7" s="74"/>
      <c r="BR7" s="74"/>
      <c r="BS7" s="74"/>
      <c r="BT7" s="74"/>
      <c r="BU7" s="74"/>
      <c r="BV7" s="74"/>
      <c r="BW7" s="74"/>
      <c r="BX7" s="74"/>
      <c r="BY7" s="74"/>
      <c r="BZ7" s="74"/>
      <c r="CA7" s="74"/>
      <c r="CB7" s="74"/>
      <c r="CC7" s="74"/>
      <c r="CD7" s="74"/>
      <c r="CE7" s="74"/>
      <c r="CF7" s="74"/>
      <c r="CG7" s="74"/>
      <c r="CH7" s="74"/>
      <c r="CI7" s="74"/>
      <c r="CJ7" s="74"/>
      <c r="CK7" s="74"/>
      <c r="CL7" s="74"/>
      <c r="CM7" s="74"/>
      <c r="CN7" s="74"/>
      <c r="CO7" s="74"/>
      <c r="CP7" s="74"/>
      <c r="CQ7" s="74"/>
      <c r="CR7" s="74"/>
      <c r="CS7" s="74"/>
      <c r="CT7" s="74"/>
      <c r="CU7" s="74"/>
      <c r="CV7" s="74"/>
      <c r="CW7" s="74"/>
      <c r="CX7" s="74"/>
      <c r="CY7" s="74"/>
      <c r="CZ7" s="74"/>
      <c r="DA7" s="74"/>
      <c r="DB7" s="74"/>
      <c r="DC7" s="74"/>
      <c r="DD7" s="74"/>
      <c r="DE7" s="74"/>
      <c r="DF7" s="74"/>
      <c r="DG7" s="74"/>
      <c r="DH7" s="74"/>
      <c r="DI7" s="74"/>
      <c r="DJ7" s="74"/>
      <c r="DK7" s="74"/>
      <c r="DL7" s="74"/>
      <c r="DM7" s="74"/>
      <c r="DN7" s="74"/>
      <c r="DO7" s="74"/>
      <c r="DP7" s="74"/>
      <c r="DQ7" s="74"/>
      <c r="DR7" s="74"/>
      <c r="DS7" s="74"/>
      <c r="DT7" s="74"/>
      <c r="DU7" s="74"/>
      <c r="DV7" s="74"/>
      <c r="DW7" s="74"/>
      <c r="DX7" s="74"/>
      <c r="DY7" s="74"/>
      <c r="DZ7" s="74"/>
      <c r="EA7" s="74"/>
      <c r="EB7" s="74"/>
      <c r="EC7" s="74"/>
      <c r="ED7" s="74"/>
      <c r="EE7" s="74"/>
      <c r="EF7" s="74"/>
      <c r="EG7" s="74"/>
      <c r="EH7" s="74"/>
      <c r="EI7" s="74"/>
      <c r="EJ7" s="74"/>
      <c r="EK7" s="74"/>
      <c r="EL7" s="74"/>
      <c r="EM7" s="74"/>
      <c r="EN7" s="74"/>
      <c r="EO7" s="74"/>
      <c r="EP7" s="74"/>
      <c r="EQ7" s="74"/>
      <c r="ER7" s="74"/>
      <c r="ES7" s="74"/>
      <c r="ET7" s="74"/>
      <c r="EU7" s="74"/>
      <c r="EV7" s="74"/>
      <c r="EW7" s="74"/>
      <c r="EX7" s="74"/>
      <c r="EY7" s="74"/>
      <c r="EZ7" s="74"/>
      <c r="FA7" s="74"/>
      <c r="FB7" s="74"/>
      <c r="FC7" s="74"/>
      <c r="FD7" s="74"/>
    </row>
    <row r="8" spans="1:160" s="34" customFormat="1" ht="30" customHeight="1" x14ac:dyDescent="0.2">
      <c r="A8" s="74"/>
      <c r="B8" s="58" t="s">
        <v>31</v>
      </c>
      <c r="C8" s="68">
        <f>C6*(100+C7)/100</f>
        <v>33.21</v>
      </c>
      <c r="D8" s="66">
        <f>D6*(100+D7)/100</f>
        <v>171.2</v>
      </c>
      <c r="E8" s="74"/>
      <c r="G8" s="79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4"/>
      <c r="AK8" s="74"/>
      <c r="AL8" s="74"/>
      <c r="AM8" s="74"/>
      <c r="AN8" s="74"/>
      <c r="AO8" s="74"/>
      <c r="AP8" s="74"/>
      <c r="AQ8" s="74"/>
      <c r="AR8" s="74"/>
      <c r="AS8" s="74"/>
      <c r="AT8" s="74"/>
      <c r="AU8" s="74"/>
      <c r="AV8" s="74"/>
      <c r="AW8" s="74"/>
      <c r="AX8" s="74"/>
      <c r="AY8" s="74"/>
      <c r="AZ8" s="74"/>
      <c r="BA8" s="74"/>
      <c r="BB8" s="74"/>
      <c r="BC8" s="74"/>
      <c r="BD8" s="74"/>
      <c r="BE8" s="74"/>
      <c r="BF8" s="74"/>
      <c r="BG8" s="74"/>
      <c r="BH8" s="74"/>
      <c r="BI8" s="74"/>
      <c r="BJ8" s="74"/>
      <c r="BK8" s="74"/>
      <c r="BL8" s="74"/>
      <c r="BM8" s="74"/>
      <c r="BN8" s="74"/>
      <c r="BO8" s="74"/>
      <c r="BP8" s="74"/>
      <c r="BQ8" s="74"/>
      <c r="BR8" s="74"/>
      <c r="BS8" s="74"/>
      <c r="BT8" s="74"/>
      <c r="BU8" s="74"/>
      <c r="BV8" s="74"/>
      <c r="BW8" s="74"/>
      <c r="BX8" s="74"/>
      <c r="BY8" s="74"/>
      <c r="BZ8" s="74"/>
      <c r="CA8" s="74"/>
      <c r="CB8" s="74"/>
      <c r="CC8" s="74"/>
      <c r="CD8" s="74"/>
      <c r="CE8" s="74"/>
      <c r="CF8" s="74"/>
      <c r="CG8" s="74"/>
      <c r="CH8" s="74"/>
      <c r="CI8" s="74"/>
      <c r="CJ8" s="74"/>
      <c r="CK8" s="74"/>
      <c r="CL8" s="74"/>
      <c r="CM8" s="74"/>
      <c r="CN8" s="74"/>
      <c r="CO8" s="74"/>
      <c r="CP8" s="74"/>
      <c r="CQ8" s="74"/>
      <c r="CR8" s="74"/>
      <c r="CS8" s="74"/>
      <c r="CT8" s="74"/>
      <c r="CU8" s="74"/>
      <c r="CV8" s="74"/>
      <c r="CW8" s="74"/>
      <c r="CX8" s="74"/>
      <c r="CY8" s="74"/>
      <c r="CZ8" s="74"/>
      <c r="DA8" s="74"/>
      <c r="DB8" s="74"/>
      <c r="DC8" s="74"/>
      <c r="DD8" s="74"/>
      <c r="DE8" s="74"/>
      <c r="DF8" s="74"/>
      <c r="DG8" s="74"/>
      <c r="DH8" s="74"/>
      <c r="DI8" s="74"/>
      <c r="DJ8" s="74"/>
      <c r="DK8" s="74"/>
      <c r="DL8" s="74"/>
      <c r="DM8" s="74"/>
      <c r="DN8" s="74"/>
      <c r="DO8" s="74"/>
      <c r="DP8" s="74"/>
      <c r="DQ8" s="74"/>
      <c r="DR8" s="74"/>
      <c r="DS8" s="74"/>
      <c r="DT8" s="74"/>
      <c r="DU8" s="74"/>
      <c r="DV8" s="74"/>
      <c r="DW8" s="74"/>
      <c r="DX8" s="74"/>
      <c r="DY8" s="74"/>
      <c r="DZ8" s="74"/>
      <c r="EA8" s="74"/>
      <c r="EB8" s="74"/>
      <c r="EC8" s="74"/>
      <c r="ED8" s="74"/>
      <c r="EE8" s="74"/>
      <c r="EF8" s="74"/>
      <c r="EG8" s="74"/>
      <c r="EH8" s="74"/>
      <c r="EI8" s="74"/>
      <c r="EJ8" s="74"/>
      <c r="EK8" s="74"/>
      <c r="EL8" s="74"/>
      <c r="EM8" s="74"/>
      <c r="EN8" s="74"/>
      <c r="EO8" s="74"/>
      <c r="EP8" s="74"/>
      <c r="EQ8" s="74"/>
      <c r="ER8" s="74"/>
      <c r="ES8" s="74"/>
      <c r="ET8" s="74"/>
      <c r="EU8" s="74"/>
      <c r="EV8" s="74"/>
      <c r="EW8" s="74"/>
      <c r="EX8" s="74"/>
      <c r="EY8" s="74"/>
      <c r="EZ8" s="74"/>
      <c r="FA8" s="74"/>
      <c r="FB8" s="74"/>
      <c r="FC8" s="74"/>
      <c r="FD8" s="74"/>
    </row>
    <row r="9" spans="1:160" s="34" customFormat="1" ht="30" customHeight="1" x14ac:dyDescent="0.2">
      <c r="A9" s="74"/>
      <c r="B9" s="50" t="s">
        <v>55</v>
      </c>
      <c r="C9" s="89">
        <f>(D17+D18)/2</f>
        <v>6.5446806195857645</v>
      </c>
      <c r="D9" s="40">
        <v>1</v>
      </c>
      <c r="E9" s="74"/>
      <c r="G9" s="79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4"/>
      <c r="AT9" s="74"/>
      <c r="AU9" s="74"/>
      <c r="AV9" s="74"/>
      <c r="AW9" s="74"/>
      <c r="AX9" s="74"/>
      <c r="AY9" s="74"/>
      <c r="AZ9" s="74"/>
      <c r="BA9" s="74"/>
      <c r="BB9" s="74"/>
      <c r="BC9" s="74"/>
      <c r="BD9" s="74"/>
      <c r="BE9" s="74"/>
      <c r="BF9" s="74"/>
      <c r="BG9" s="74"/>
      <c r="BH9" s="74"/>
      <c r="BI9" s="74"/>
      <c r="BJ9" s="74"/>
      <c r="BK9" s="74"/>
      <c r="BL9" s="74"/>
      <c r="BM9" s="74"/>
      <c r="BN9" s="74"/>
      <c r="BO9" s="74"/>
      <c r="BP9" s="74"/>
      <c r="BQ9" s="74"/>
      <c r="BR9" s="74"/>
      <c r="BS9" s="74"/>
      <c r="BT9" s="74"/>
      <c r="BU9" s="74"/>
      <c r="BV9" s="74"/>
      <c r="BW9" s="74"/>
      <c r="BX9" s="74"/>
      <c r="BY9" s="74"/>
      <c r="BZ9" s="74"/>
      <c r="CA9" s="74"/>
      <c r="CB9" s="74"/>
      <c r="CC9" s="74"/>
      <c r="CD9" s="74"/>
      <c r="CE9" s="74"/>
      <c r="CF9" s="74"/>
      <c r="CG9" s="74"/>
      <c r="CH9" s="74"/>
      <c r="CI9" s="74"/>
      <c r="CJ9" s="74"/>
      <c r="CK9" s="74"/>
      <c r="CL9" s="74"/>
      <c r="CM9" s="74"/>
      <c r="CN9" s="74"/>
      <c r="CO9" s="74"/>
      <c r="CP9" s="74"/>
      <c r="CQ9" s="74"/>
      <c r="CR9" s="74"/>
      <c r="CS9" s="74"/>
      <c r="CT9" s="74"/>
      <c r="CU9" s="74"/>
      <c r="CV9" s="74"/>
      <c r="CW9" s="74"/>
      <c r="CX9" s="74"/>
      <c r="CY9" s="74"/>
      <c r="CZ9" s="74"/>
      <c r="DA9" s="74"/>
      <c r="DB9" s="74"/>
      <c r="DC9" s="74"/>
      <c r="DD9" s="74"/>
      <c r="DE9" s="74"/>
      <c r="DF9" s="74"/>
      <c r="DG9" s="74"/>
      <c r="DH9" s="74"/>
      <c r="DI9" s="74"/>
      <c r="DJ9" s="74"/>
      <c r="DK9" s="74"/>
      <c r="DL9" s="74"/>
      <c r="DM9" s="74"/>
      <c r="DN9" s="74"/>
      <c r="DO9" s="74"/>
      <c r="DP9" s="74"/>
      <c r="DQ9" s="74"/>
      <c r="DR9" s="74"/>
      <c r="DS9" s="74"/>
      <c r="DT9" s="74"/>
      <c r="DU9" s="74"/>
      <c r="DV9" s="74"/>
      <c r="DW9" s="74"/>
      <c r="DX9" s="74"/>
      <c r="DY9" s="74"/>
      <c r="DZ9" s="74"/>
      <c r="EA9" s="74"/>
      <c r="EB9" s="74"/>
      <c r="EC9" s="74"/>
      <c r="ED9" s="74"/>
      <c r="EE9" s="74"/>
      <c r="EF9" s="74"/>
      <c r="EG9" s="74"/>
      <c r="EH9" s="74"/>
      <c r="EI9" s="74"/>
      <c r="EJ9" s="74"/>
      <c r="EK9" s="74"/>
      <c r="EL9" s="74"/>
      <c r="EM9" s="74"/>
      <c r="EN9" s="74"/>
      <c r="EO9" s="74"/>
      <c r="EP9" s="74"/>
      <c r="EQ9" s="74"/>
      <c r="ER9" s="74"/>
      <c r="ES9" s="74"/>
      <c r="ET9" s="74"/>
      <c r="EU9" s="74"/>
      <c r="EV9" s="74"/>
      <c r="EW9" s="74"/>
      <c r="EX9" s="74"/>
      <c r="EY9" s="74"/>
      <c r="EZ9" s="74"/>
      <c r="FA9" s="74"/>
      <c r="FB9" s="74"/>
      <c r="FC9" s="74"/>
      <c r="FD9" s="74"/>
    </row>
    <row r="10" spans="1:160" s="34" customFormat="1" ht="30" customHeight="1" x14ac:dyDescent="0.2">
      <c r="A10" s="74"/>
      <c r="B10" s="50" t="s">
        <v>56</v>
      </c>
      <c r="C10" s="67">
        <f>C8/100*C9</f>
        <v>2.1734884337644322</v>
      </c>
      <c r="D10" s="67">
        <f>D8/100*D9</f>
        <v>1.712</v>
      </c>
      <c r="E10" s="74"/>
      <c r="G10" s="79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74"/>
      <c r="AI10" s="74"/>
      <c r="AJ10" s="74"/>
      <c r="AK10" s="74"/>
      <c r="AL10" s="74"/>
      <c r="AM10" s="74"/>
      <c r="AN10" s="74"/>
      <c r="AO10" s="74"/>
      <c r="AP10" s="74"/>
      <c r="AQ10" s="74"/>
      <c r="AR10" s="74"/>
      <c r="AS10" s="74"/>
      <c r="AT10" s="74"/>
      <c r="AU10" s="74"/>
      <c r="AV10" s="74"/>
      <c r="AW10" s="74"/>
      <c r="AX10" s="74"/>
      <c r="AY10" s="74"/>
      <c r="AZ10" s="74"/>
      <c r="BA10" s="74"/>
      <c r="BB10" s="74"/>
      <c r="BC10" s="74"/>
      <c r="BD10" s="74"/>
      <c r="BE10" s="74"/>
      <c r="BF10" s="74"/>
      <c r="BG10" s="74"/>
      <c r="BH10" s="74"/>
      <c r="BI10" s="74"/>
      <c r="BJ10" s="74"/>
      <c r="BK10" s="74"/>
      <c r="BL10" s="74"/>
      <c r="BM10" s="74"/>
      <c r="BN10" s="74"/>
      <c r="BO10" s="74"/>
      <c r="BP10" s="74"/>
      <c r="BQ10" s="74"/>
      <c r="BR10" s="74"/>
      <c r="BS10" s="74"/>
      <c r="BT10" s="74"/>
      <c r="BU10" s="74"/>
      <c r="BV10" s="74"/>
      <c r="BW10" s="74"/>
      <c r="BX10" s="74"/>
      <c r="BY10" s="74"/>
      <c r="BZ10" s="74"/>
      <c r="CA10" s="74"/>
      <c r="CB10" s="74"/>
      <c r="CC10" s="74"/>
      <c r="CD10" s="74"/>
      <c r="CE10" s="74"/>
      <c r="CF10" s="74"/>
      <c r="CG10" s="74"/>
      <c r="CH10" s="74"/>
      <c r="CI10" s="74"/>
      <c r="CJ10" s="74"/>
      <c r="CK10" s="74"/>
      <c r="CL10" s="74"/>
      <c r="CM10" s="74"/>
      <c r="CN10" s="74"/>
      <c r="CO10" s="74"/>
      <c r="CP10" s="74"/>
      <c r="CQ10" s="74"/>
      <c r="CR10" s="74"/>
      <c r="CS10" s="74"/>
      <c r="CT10" s="74"/>
      <c r="CU10" s="74"/>
      <c r="CV10" s="74"/>
      <c r="CW10" s="74"/>
      <c r="CX10" s="74"/>
      <c r="CY10" s="74"/>
      <c r="CZ10" s="74"/>
      <c r="DA10" s="74"/>
      <c r="DB10" s="74"/>
      <c r="DC10" s="74"/>
      <c r="DD10" s="74"/>
      <c r="DE10" s="74"/>
      <c r="DF10" s="74"/>
      <c r="DG10" s="74"/>
      <c r="DH10" s="74"/>
      <c r="DI10" s="74"/>
      <c r="DJ10" s="74"/>
      <c r="DK10" s="74"/>
      <c r="DL10" s="74"/>
      <c r="DM10" s="74"/>
      <c r="DN10" s="74"/>
      <c r="DO10" s="74"/>
      <c r="DP10" s="74"/>
      <c r="DQ10" s="74"/>
      <c r="DR10" s="74"/>
      <c r="DS10" s="74"/>
      <c r="DT10" s="74"/>
      <c r="DU10" s="74"/>
      <c r="DV10" s="74"/>
      <c r="DW10" s="74"/>
      <c r="DX10" s="74"/>
      <c r="DY10" s="74"/>
      <c r="DZ10" s="74"/>
      <c r="EA10" s="74"/>
      <c r="EB10" s="74"/>
      <c r="EC10" s="74"/>
      <c r="ED10" s="74"/>
      <c r="EE10" s="74"/>
      <c r="EF10" s="74"/>
      <c r="EG10" s="74"/>
      <c r="EH10" s="74"/>
      <c r="EI10" s="74"/>
      <c r="EJ10" s="74"/>
      <c r="EK10" s="74"/>
      <c r="EL10" s="74"/>
      <c r="EM10" s="74"/>
      <c r="EN10" s="74"/>
      <c r="EO10" s="74"/>
      <c r="EP10" s="74"/>
      <c r="EQ10" s="74"/>
      <c r="ER10" s="74"/>
      <c r="ES10" s="74"/>
      <c r="ET10" s="74"/>
      <c r="EU10" s="74"/>
      <c r="EV10" s="74"/>
      <c r="EW10" s="74"/>
      <c r="EX10" s="74"/>
      <c r="EY10" s="74"/>
      <c r="EZ10" s="74"/>
      <c r="FA10" s="74"/>
      <c r="FB10" s="74"/>
      <c r="FC10" s="74"/>
      <c r="FD10" s="74"/>
    </row>
    <row r="11" spans="1:160" s="34" customFormat="1" ht="30" customHeight="1" x14ac:dyDescent="0.2">
      <c r="A11" s="74"/>
      <c r="B11" s="50" t="s">
        <v>58</v>
      </c>
      <c r="C11" s="86">
        <v>0.1</v>
      </c>
      <c r="D11" s="40" t="s">
        <v>32</v>
      </c>
      <c r="E11" s="74"/>
      <c r="G11" s="79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4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4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4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4"/>
      <c r="CC11" s="74"/>
      <c r="CD11" s="74"/>
      <c r="CE11" s="74"/>
      <c r="CF11" s="74"/>
      <c r="CG11" s="74"/>
      <c r="CH11" s="74"/>
      <c r="CI11" s="74"/>
      <c r="CJ11" s="74"/>
      <c r="CK11" s="74"/>
      <c r="CL11" s="74"/>
      <c r="CM11" s="74"/>
      <c r="CN11" s="74"/>
      <c r="CO11" s="74"/>
      <c r="CP11" s="74"/>
      <c r="CQ11" s="74"/>
      <c r="CR11" s="74"/>
      <c r="CS11" s="74"/>
      <c r="CT11" s="74"/>
      <c r="CU11" s="74"/>
      <c r="CV11" s="74"/>
      <c r="CW11" s="74"/>
      <c r="CX11" s="74"/>
      <c r="CY11" s="74"/>
      <c r="CZ11" s="74"/>
      <c r="DA11" s="74"/>
      <c r="DB11" s="74"/>
      <c r="DC11" s="74"/>
      <c r="DD11" s="74"/>
      <c r="DE11" s="74"/>
      <c r="DF11" s="74"/>
      <c r="DG11" s="74"/>
      <c r="DH11" s="74"/>
      <c r="DI11" s="74"/>
      <c r="DJ11" s="74"/>
      <c r="DK11" s="74"/>
      <c r="DL11" s="74"/>
      <c r="DM11" s="74"/>
      <c r="DN11" s="74"/>
      <c r="DO11" s="74"/>
      <c r="DP11" s="74"/>
      <c r="DQ11" s="74"/>
      <c r="DR11" s="74"/>
      <c r="DS11" s="74"/>
      <c r="DT11" s="74"/>
      <c r="DU11" s="74"/>
      <c r="DV11" s="74"/>
      <c r="DW11" s="74"/>
      <c r="DX11" s="74"/>
      <c r="DY11" s="74"/>
      <c r="DZ11" s="74"/>
      <c r="EA11" s="74"/>
      <c r="EB11" s="74"/>
      <c r="EC11" s="74"/>
      <c r="ED11" s="74"/>
      <c r="EE11" s="74"/>
      <c r="EF11" s="74"/>
      <c r="EG11" s="74"/>
      <c r="EH11" s="74"/>
      <c r="EI11" s="74"/>
      <c r="EJ11" s="74"/>
      <c r="EK11" s="74"/>
      <c r="EL11" s="74"/>
      <c r="EM11" s="74"/>
      <c r="EN11" s="74"/>
      <c r="EO11" s="74"/>
      <c r="EP11" s="74"/>
      <c r="EQ11" s="74"/>
      <c r="ER11" s="74"/>
      <c r="ES11" s="74"/>
      <c r="ET11" s="74"/>
      <c r="EU11" s="74"/>
      <c r="EV11" s="74"/>
      <c r="EW11" s="74"/>
      <c r="EX11" s="74"/>
      <c r="EY11" s="74"/>
      <c r="EZ11" s="74"/>
      <c r="FA11" s="74"/>
      <c r="FB11" s="74"/>
      <c r="FC11" s="74"/>
      <c r="FD11" s="74"/>
    </row>
    <row r="12" spans="1:160" s="34" customFormat="1" ht="30" customHeight="1" x14ac:dyDescent="0.2">
      <c r="A12" s="74"/>
      <c r="B12" s="50" t="s">
        <v>57</v>
      </c>
      <c r="C12" s="59">
        <f>SUM(C10:C11)</f>
        <v>2.2734884337644323</v>
      </c>
      <c r="D12" s="59">
        <f>SUM(D10:D11)</f>
        <v>1.712</v>
      </c>
      <c r="E12" s="74"/>
      <c r="G12" s="79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BZ12" s="74"/>
      <c r="CA12" s="74"/>
      <c r="CB12" s="74"/>
      <c r="CC12" s="74"/>
      <c r="CD12" s="74"/>
      <c r="CE12" s="74"/>
      <c r="CF12" s="74"/>
      <c r="CG12" s="74"/>
      <c r="CH12" s="74"/>
      <c r="CI12" s="74"/>
      <c r="CJ12" s="74"/>
      <c r="CK12" s="74"/>
      <c r="CL12" s="74"/>
      <c r="CM12" s="74"/>
      <c r="CN12" s="74"/>
      <c r="CO12" s="74"/>
      <c r="CP12" s="74"/>
      <c r="CQ12" s="74"/>
      <c r="CR12" s="74"/>
      <c r="CS12" s="74"/>
      <c r="CT12" s="74"/>
      <c r="CU12" s="74"/>
      <c r="CV12" s="74"/>
      <c r="CW12" s="74"/>
      <c r="CX12" s="74"/>
      <c r="CY12" s="74"/>
      <c r="CZ12" s="74"/>
      <c r="DA12" s="74"/>
      <c r="DB12" s="74"/>
      <c r="DC12" s="74"/>
      <c r="DD12" s="74"/>
      <c r="DE12" s="74"/>
      <c r="DF12" s="74"/>
      <c r="DG12" s="74"/>
      <c r="DH12" s="74"/>
      <c r="DI12" s="74"/>
      <c r="DJ12" s="74"/>
      <c r="DK12" s="74"/>
      <c r="DL12" s="74"/>
      <c r="DM12" s="74"/>
      <c r="DN12" s="74"/>
      <c r="DO12" s="74"/>
      <c r="DP12" s="74"/>
      <c r="DQ12" s="74"/>
      <c r="DR12" s="74"/>
      <c r="DS12" s="74"/>
      <c r="DT12" s="74"/>
      <c r="DU12" s="74"/>
      <c r="DV12" s="74"/>
      <c r="DW12" s="74"/>
      <c r="DX12" s="74"/>
      <c r="DY12" s="74"/>
      <c r="DZ12" s="74"/>
      <c r="EA12" s="74"/>
      <c r="EB12" s="74"/>
      <c r="EC12" s="74"/>
      <c r="ED12" s="74"/>
      <c r="EE12" s="74"/>
      <c r="EF12" s="74"/>
      <c r="EG12" s="74"/>
      <c r="EH12" s="74"/>
      <c r="EI12" s="74"/>
      <c r="EJ12" s="74"/>
      <c r="EK12" s="74"/>
      <c r="EL12" s="74"/>
      <c r="EM12" s="74"/>
      <c r="EN12" s="74"/>
      <c r="EO12" s="74"/>
      <c r="EP12" s="74"/>
      <c r="EQ12" s="74"/>
      <c r="ER12" s="74"/>
      <c r="ES12" s="74"/>
      <c r="ET12" s="74"/>
      <c r="EU12" s="74"/>
      <c r="EV12" s="74"/>
      <c r="EW12" s="74"/>
      <c r="EX12" s="74"/>
      <c r="EY12" s="74"/>
      <c r="EZ12" s="74"/>
      <c r="FA12" s="74"/>
      <c r="FB12" s="74"/>
      <c r="FC12" s="74"/>
      <c r="FD12" s="74"/>
    </row>
    <row r="13" spans="1:160" s="34" customFormat="1" ht="30" hidden="1" customHeight="1" x14ac:dyDescent="0.2">
      <c r="A13" s="74"/>
      <c r="B13" s="93" t="s">
        <v>46</v>
      </c>
      <c r="C13" s="91">
        <f>(C12/D12-1)*100</f>
        <v>32.79722159838974</v>
      </c>
      <c r="D13" s="92"/>
      <c r="E13" s="74"/>
      <c r="G13" s="79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74"/>
      <c r="BJ13" s="74"/>
      <c r="BK13" s="74"/>
      <c r="BL13" s="74"/>
      <c r="BM13" s="74"/>
      <c r="BN13" s="74"/>
      <c r="BO13" s="74"/>
      <c r="BP13" s="74"/>
      <c r="BQ13" s="74"/>
      <c r="BR13" s="74"/>
      <c r="BS13" s="74"/>
      <c r="BT13" s="74"/>
      <c r="BU13" s="74"/>
      <c r="BV13" s="74"/>
      <c r="BW13" s="74"/>
      <c r="BX13" s="74"/>
      <c r="BY13" s="74"/>
      <c r="BZ13" s="74"/>
      <c r="CA13" s="74"/>
      <c r="CB13" s="74"/>
      <c r="CC13" s="74"/>
      <c r="CD13" s="74"/>
      <c r="CE13" s="74"/>
      <c r="CF13" s="74"/>
      <c r="CG13" s="74"/>
      <c r="CH13" s="74"/>
      <c r="CI13" s="74"/>
      <c r="CJ13" s="74"/>
      <c r="CK13" s="74"/>
      <c r="CL13" s="74"/>
      <c r="CM13" s="74"/>
      <c r="CN13" s="74"/>
      <c r="CO13" s="74"/>
      <c r="CP13" s="74"/>
      <c r="CQ13" s="74"/>
      <c r="CR13" s="74"/>
      <c r="CS13" s="74"/>
      <c r="CT13" s="74"/>
      <c r="CU13" s="74"/>
      <c r="CV13" s="74"/>
      <c r="CW13" s="74"/>
      <c r="CX13" s="74"/>
      <c r="CY13" s="74"/>
      <c r="CZ13" s="74"/>
      <c r="DA13" s="74"/>
      <c r="DB13" s="74"/>
      <c r="DC13" s="74"/>
      <c r="DD13" s="74"/>
      <c r="DE13" s="74"/>
      <c r="DF13" s="74"/>
      <c r="DG13" s="74"/>
      <c r="DH13" s="74"/>
      <c r="DI13" s="74"/>
      <c r="DJ13" s="74"/>
      <c r="DK13" s="74"/>
      <c r="DL13" s="74"/>
      <c r="DM13" s="74"/>
      <c r="DN13" s="74"/>
      <c r="DO13" s="74"/>
      <c r="DP13" s="74"/>
      <c r="DQ13" s="74"/>
      <c r="DR13" s="74"/>
      <c r="DS13" s="74"/>
      <c r="DT13" s="74"/>
      <c r="DU13" s="74"/>
      <c r="DV13" s="74"/>
      <c r="DW13" s="74"/>
      <c r="DX13" s="74"/>
      <c r="DY13" s="74"/>
      <c r="DZ13" s="74"/>
      <c r="EA13" s="74"/>
      <c r="EB13" s="74"/>
      <c r="EC13" s="74"/>
      <c r="ED13" s="74"/>
      <c r="EE13" s="74"/>
      <c r="EF13" s="74"/>
      <c r="EG13" s="74"/>
      <c r="EH13" s="74"/>
      <c r="EI13" s="74"/>
      <c r="EJ13" s="74"/>
      <c r="EK13" s="74"/>
      <c r="EL13" s="74"/>
      <c r="EM13" s="74"/>
      <c r="EN13" s="74"/>
      <c r="EO13" s="74"/>
      <c r="EP13" s="74"/>
      <c r="EQ13" s="74"/>
      <c r="ER13" s="74"/>
      <c r="ES13" s="74"/>
      <c r="ET13" s="74"/>
      <c r="EU13" s="74"/>
      <c r="EV13" s="74"/>
      <c r="EW13" s="74"/>
      <c r="EX13" s="74"/>
      <c r="EY13" s="74"/>
      <c r="EZ13" s="74"/>
      <c r="FA13" s="74"/>
      <c r="FB13" s="74"/>
      <c r="FC13" s="74"/>
      <c r="FD13" s="74"/>
    </row>
    <row r="14" spans="1:160" s="34" customFormat="1" ht="30" customHeight="1" x14ac:dyDescent="0.2">
      <c r="A14" s="74"/>
      <c r="B14" s="94"/>
      <c r="C14" s="95" t="str">
        <f>IF(C13&gt;0,"Vollmilchtränke ist
"&amp;ROUND(C13,0)&amp;" % TEURER!","Vollmilchtränke ist "&amp;ROUND(C13,0)&amp;" % günstiger.")</f>
        <v>Vollmilchtränke ist
33 % TEURER!</v>
      </c>
      <c r="D14" s="96"/>
      <c r="E14" s="74"/>
      <c r="G14" s="79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4"/>
      <c r="CA14" s="74"/>
      <c r="CB14" s="74"/>
      <c r="CC14" s="74"/>
      <c r="CD14" s="74"/>
      <c r="CE14" s="74"/>
      <c r="CF14" s="74"/>
      <c r="CG14" s="74"/>
      <c r="CH14" s="74"/>
      <c r="CI14" s="74"/>
      <c r="CJ14" s="74"/>
      <c r="CK14" s="74"/>
      <c r="CL14" s="74"/>
      <c r="CM14" s="74"/>
      <c r="CN14" s="74"/>
      <c r="CO14" s="74"/>
      <c r="CP14" s="74"/>
      <c r="CQ14" s="74"/>
      <c r="CR14" s="74"/>
      <c r="CS14" s="74"/>
      <c r="CT14" s="74"/>
      <c r="CU14" s="74"/>
      <c r="CV14" s="74"/>
      <c r="CW14" s="74"/>
      <c r="CX14" s="74"/>
      <c r="CY14" s="74"/>
      <c r="CZ14" s="74"/>
      <c r="DA14" s="74"/>
      <c r="DB14" s="74"/>
      <c r="DC14" s="74"/>
      <c r="DD14" s="74"/>
      <c r="DE14" s="74"/>
      <c r="DF14" s="74"/>
      <c r="DG14" s="74"/>
      <c r="DH14" s="74"/>
      <c r="DI14" s="74"/>
      <c r="DJ14" s="74"/>
      <c r="DK14" s="74"/>
      <c r="DL14" s="74"/>
      <c r="DM14" s="74"/>
      <c r="DN14" s="74"/>
      <c r="DO14" s="74"/>
      <c r="DP14" s="74"/>
      <c r="DQ14" s="74"/>
      <c r="DR14" s="74"/>
      <c r="DS14" s="74"/>
      <c r="DT14" s="74"/>
      <c r="DU14" s="74"/>
      <c r="DV14" s="74"/>
      <c r="DW14" s="74"/>
      <c r="DX14" s="74"/>
      <c r="DY14" s="74"/>
      <c r="DZ14" s="74"/>
      <c r="EA14" s="74"/>
      <c r="EB14" s="74"/>
      <c r="EC14" s="74"/>
      <c r="ED14" s="74"/>
      <c r="EE14" s="74"/>
      <c r="EF14" s="74"/>
      <c r="EG14" s="74"/>
      <c r="EH14" s="74"/>
      <c r="EI14" s="74"/>
      <c r="EJ14" s="74"/>
      <c r="EK14" s="74"/>
      <c r="EL14" s="74"/>
      <c r="EM14" s="74"/>
      <c r="EN14" s="74"/>
      <c r="EO14" s="74"/>
      <c r="EP14" s="74"/>
      <c r="EQ14" s="74"/>
      <c r="ER14" s="74"/>
      <c r="ES14" s="74"/>
      <c r="ET14" s="74"/>
      <c r="EU14" s="74"/>
      <c r="EV14" s="74"/>
      <c r="EW14" s="74"/>
      <c r="EX14" s="74"/>
      <c r="EY14" s="74"/>
      <c r="EZ14" s="74"/>
      <c r="FA14" s="74"/>
      <c r="FB14" s="74"/>
      <c r="FC14" s="74"/>
      <c r="FD14" s="74"/>
    </row>
    <row r="15" spans="1:160" s="74" customFormat="1" ht="15" customHeight="1" x14ac:dyDescent="0.2">
      <c r="G15" s="80"/>
    </row>
    <row r="16" spans="1:160" s="34" customFormat="1" ht="30" customHeight="1" x14ac:dyDescent="0.2">
      <c r="A16" s="74"/>
      <c r="B16" s="50" t="s">
        <v>40</v>
      </c>
      <c r="C16" s="51" t="s">
        <v>9</v>
      </c>
      <c r="D16" s="50" t="s">
        <v>36</v>
      </c>
      <c r="E16" s="74"/>
      <c r="F16" s="101" t="s">
        <v>51</v>
      </c>
      <c r="G16" s="102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74"/>
      <c r="BT16" s="74"/>
      <c r="BU16" s="74"/>
      <c r="BV16" s="74"/>
      <c r="BW16" s="74"/>
      <c r="BX16" s="74"/>
      <c r="BY16" s="74"/>
      <c r="BZ16" s="74"/>
      <c r="CA16" s="74"/>
      <c r="CB16" s="74"/>
      <c r="CC16" s="74"/>
      <c r="CD16" s="74"/>
      <c r="CE16" s="74"/>
      <c r="CF16" s="74"/>
      <c r="CG16" s="74"/>
      <c r="CH16" s="74"/>
      <c r="CI16" s="74"/>
      <c r="CJ16" s="74"/>
      <c r="CK16" s="74"/>
      <c r="CL16" s="74"/>
      <c r="CM16" s="74"/>
      <c r="CN16" s="74"/>
      <c r="CO16" s="74"/>
      <c r="CP16" s="74"/>
      <c r="CQ16" s="74"/>
      <c r="CR16" s="74"/>
      <c r="CS16" s="74"/>
      <c r="CT16" s="74"/>
      <c r="CU16" s="74"/>
      <c r="CV16" s="74"/>
      <c r="CW16" s="74"/>
      <c r="CX16" s="74"/>
      <c r="CY16" s="74"/>
      <c r="CZ16" s="74"/>
      <c r="DA16" s="74"/>
      <c r="DB16" s="74"/>
      <c r="DC16" s="74"/>
      <c r="DD16" s="74"/>
      <c r="DE16" s="74"/>
      <c r="DF16" s="74"/>
      <c r="DG16" s="74"/>
      <c r="DH16" s="74"/>
      <c r="DI16" s="74"/>
      <c r="DJ16" s="74"/>
      <c r="DK16" s="74"/>
      <c r="DL16" s="74"/>
      <c r="DM16" s="74"/>
      <c r="DN16" s="74"/>
      <c r="DO16" s="74"/>
      <c r="DP16" s="74"/>
      <c r="DQ16" s="74"/>
      <c r="DR16" s="74"/>
      <c r="DS16" s="74"/>
      <c r="DT16" s="74"/>
      <c r="DU16" s="74"/>
      <c r="DV16" s="74"/>
      <c r="DW16" s="74"/>
      <c r="DX16" s="74"/>
      <c r="DY16" s="74"/>
      <c r="DZ16" s="74"/>
      <c r="EA16" s="74"/>
      <c r="EB16" s="74"/>
      <c r="EC16" s="74"/>
      <c r="ED16" s="74"/>
      <c r="EE16" s="74"/>
      <c r="EF16" s="74"/>
      <c r="EG16" s="74"/>
      <c r="EH16" s="74"/>
      <c r="EI16" s="74"/>
      <c r="EJ16" s="74"/>
      <c r="EK16" s="74"/>
      <c r="EL16" s="74"/>
      <c r="EM16" s="74"/>
      <c r="EN16" s="74"/>
      <c r="EO16" s="74"/>
      <c r="EP16" s="74"/>
      <c r="EQ16" s="74"/>
      <c r="ER16" s="74"/>
      <c r="ES16" s="74"/>
      <c r="ET16" s="74"/>
      <c r="EU16" s="74"/>
      <c r="EV16" s="74"/>
      <c r="EW16" s="74"/>
      <c r="EX16" s="74"/>
      <c r="EY16" s="74"/>
      <c r="EZ16" s="74"/>
      <c r="FA16" s="74"/>
      <c r="FB16" s="74"/>
      <c r="FC16" s="74"/>
      <c r="FD16" s="74"/>
    </row>
    <row r="17" spans="1:160" s="34" customFormat="1" ht="30" customHeight="1" x14ac:dyDescent="0.2">
      <c r="A17" s="74"/>
      <c r="B17" s="50" t="s">
        <v>33</v>
      </c>
      <c r="C17" s="81">
        <f>C22*C24/100</f>
        <v>2.4510999999999998</v>
      </c>
      <c r="D17" s="62">
        <f>D22/C17</f>
        <v>6.5276814491452821</v>
      </c>
      <c r="E17" s="74"/>
      <c r="F17" s="103"/>
      <c r="G17" s="10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4"/>
      <c r="BJ17" s="74"/>
      <c r="BK17" s="74"/>
      <c r="BL17" s="74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4"/>
      <c r="CA17" s="74"/>
      <c r="CB17" s="74"/>
      <c r="CC17" s="74"/>
      <c r="CD17" s="74"/>
      <c r="CE17" s="74"/>
      <c r="CF17" s="74"/>
      <c r="CG17" s="74"/>
      <c r="CH17" s="74"/>
      <c r="CI17" s="74"/>
      <c r="CJ17" s="74"/>
      <c r="CK17" s="74"/>
      <c r="CL17" s="74"/>
      <c r="CM17" s="74"/>
      <c r="CN17" s="74"/>
      <c r="CO17" s="74"/>
      <c r="CP17" s="74"/>
      <c r="CQ17" s="74"/>
      <c r="CR17" s="74"/>
      <c r="CS17" s="74"/>
      <c r="CT17" s="74"/>
      <c r="CU17" s="74"/>
      <c r="CV17" s="74"/>
      <c r="CW17" s="74"/>
      <c r="CX17" s="74"/>
      <c r="CY17" s="74"/>
      <c r="CZ17" s="74"/>
      <c r="DA17" s="74"/>
      <c r="DB17" s="74"/>
      <c r="DC17" s="74"/>
      <c r="DD17" s="74"/>
      <c r="DE17" s="74"/>
      <c r="DF17" s="74"/>
      <c r="DG17" s="74"/>
      <c r="DH17" s="74"/>
      <c r="DI17" s="74"/>
      <c r="DJ17" s="74"/>
      <c r="DK17" s="74"/>
      <c r="DL17" s="74"/>
      <c r="DM17" s="74"/>
      <c r="DN17" s="74"/>
      <c r="DO17" s="74"/>
      <c r="DP17" s="74"/>
      <c r="DQ17" s="74"/>
      <c r="DR17" s="74"/>
      <c r="DS17" s="74"/>
      <c r="DT17" s="74"/>
      <c r="DU17" s="74"/>
      <c r="DV17" s="74"/>
      <c r="DW17" s="74"/>
      <c r="DX17" s="74"/>
      <c r="DY17" s="74"/>
      <c r="DZ17" s="74"/>
      <c r="EA17" s="74"/>
      <c r="EB17" s="74"/>
      <c r="EC17" s="74"/>
      <c r="ED17" s="74"/>
      <c r="EE17" s="74"/>
      <c r="EF17" s="74"/>
      <c r="EG17" s="74"/>
      <c r="EH17" s="74"/>
      <c r="EI17" s="74"/>
      <c r="EJ17" s="74"/>
      <c r="EK17" s="74"/>
      <c r="EL17" s="74"/>
      <c r="EM17" s="74"/>
      <c r="EN17" s="74"/>
      <c r="EO17" s="74"/>
      <c r="EP17" s="74"/>
      <c r="EQ17" s="74"/>
      <c r="ER17" s="74"/>
      <c r="ES17" s="74"/>
      <c r="ET17" s="74"/>
      <c r="EU17" s="74"/>
      <c r="EV17" s="74"/>
      <c r="EW17" s="74"/>
      <c r="EX17" s="74"/>
      <c r="EY17" s="74"/>
      <c r="EZ17" s="74"/>
      <c r="FA17" s="74"/>
      <c r="FB17" s="74"/>
      <c r="FC17" s="74"/>
      <c r="FD17" s="74"/>
    </row>
    <row r="18" spans="1:160" s="34" customFormat="1" ht="30" customHeight="1" x14ac:dyDescent="0.2">
      <c r="A18" s="74"/>
      <c r="B18" s="50" t="s">
        <v>34</v>
      </c>
      <c r="C18" s="60">
        <f>C23*C24/100</f>
        <v>33.527999999999999</v>
      </c>
      <c r="D18" s="62">
        <f>D23/C18</f>
        <v>6.5616797900262469</v>
      </c>
      <c r="E18" s="74"/>
      <c r="F18" s="103"/>
      <c r="G18" s="10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4"/>
      <c r="CA18" s="74"/>
      <c r="CB18" s="74"/>
      <c r="CC18" s="74"/>
      <c r="CD18" s="74"/>
      <c r="CE18" s="74"/>
      <c r="CF18" s="74"/>
      <c r="CG18" s="74"/>
      <c r="CH18" s="74"/>
      <c r="CI18" s="74"/>
      <c r="CJ18" s="74"/>
      <c r="CK18" s="74"/>
      <c r="CL18" s="74"/>
      <c r="CM18" s="74"/>
      <c r="CN18" s="74"/>
      <c r="CO18" s="74"/>
      <c r="CP18" s="74"/>
      <c r="CQ18" s="74"/>
      <c r="CR18" s="74"/>
      <c r="CS18" s="74"/>
      <c r="CT18" s="74"/>
      <c r="CU18" s="74"/>
      <c r="CV18" s="74"/>
      <c r="CW18" s="74"/>
      <c r="CX18" s="74"/>
      <c r="CY18" s="74"/>
      <c r="CZ18" s="74"/>
      <c r="DA18" s="74"/>
      <c r="DB18" s="74"/>
      <c r="DC18" s="74"/>
      <c r="DD18" s="74"/>
      <c r="DE18" s="74"/>
      <c r="DF18" s="74"/>
      <c r="DG18" s="74"/>
      <c r="DH18" s="74"/>
      <c r="DI18" s="74"/>
      <c r="DJ18" s="74"/>
      <c r="DK18" s="74"/>
      <c r="DL18" s="74"/>
      <c r="DM18" s="74"/>
      <c r="DN18" s="74"/>
      <c r="DO18" s="74"/>
      <c r="DP18" s="74"/>
      <c r="DQ18" s="74"/>
      <c r="DR18" s="74"/>
      <c r="DS18" s="74"/>
      <c r="DT18" s="74"/>
      <c r="DU18" s="74"/>
      <c r="DV18" s="74"/>
      <c r="DW18" s="74"/>
      <c r="DX18" s="74"/>
      <c r="DY18" s="74"/>
      <c r="DZ18" s="74"/>
      <c r="EA18" s="74"/>
      <c r="EB18" s="74"/>
      <c r="EC18" s="74"/>
      <c r="ED18" s="74"/>
      <c r="EE18" s="74"/>
      <c r="EF18" s="74"/>
      <c r="EG18" s="74"/>
      <c r="EH18" s="74"/>
      <c r="EI18" s="74"/>
      <c r="EJ18" s="74"/>
      <c r="EK18" s="74"/>
      <c r="EL18" s="74"/>
      <c r="EM18" s="74"/>
      <c r="EN18" s="74"/>
      <c r="EO18" s="74"/>
      <c r="EP18" s="74"/>
      <c r="EQ18" s="74"/>
      <c r="ER18" s="74"/>
      <c r="ES18" s="74"/>
      <c r="ET18" s="74"/>
      <c r="EU18" s="74"/>
      <c r="EV18" s="74"/>
      <c r="EW18" s="74"/>
      <c r="EX18" s="74"/>
      <c r="EY18" s="74"/>
      <c r="EZ18" s="74"/>
      <c r="FA18" s="74"/>
      <c r="FB18" s="74"/>
      <c r="FC18" s="74"/>
      <c r="FD18" s="74"/>
    </row>
    <row r="19" spans="1:160" s="34" customFormat="1" ht="30" customHeight="1" x14ac:dyDescent="0.2">
      <c r="A19" s="74"/>
      <c r="B19" s="64" t="s">
        <v>39</v>
      </c>
      <c r="C19" s="97">
        <f>(D17+D18)/2</f>
        <v>6.5446806195857645</v>
      </c>
      <c r="D19" s="98"/>
      <c r="E19" s="74"/>
      <c r="F19" s="105"/>
      <c r="G19" s="106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74"/>
      <c r="BJ19" s="74"/>
      <c r="BK19" s="74"/>
      <c r="BL19" s="74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4"/>
      <c r="CA19" s="74"/>
      <c r="CB19" s="74"/>
      <c r="CC19" s="74"/>
      <c r="CD19" s="74"/>
      <c r="CE19" s="74"/>
      <c r="CF19" s="74"/>
      <c r="CG19" s="74"/>
      <c r="CH19" s="74"/>
      <c r="CI19" s="74"/>
      <c r="CJ19" s="74"/>
      <c r="CK19" s="74"/>
      <c r="CL19" s="74"/>
      <c r="CM19" s="74"/>
      <c r="CN19" s="74"/>
      <c r="CO19" s="74"/>
      <c r="CP19" s="74"/>
      <c r="CQ19" s="74"/>
      <c r="CR19" s="74"/>
      <c r="CS19" s="74"/>
      <c r="CT19" s="74"/>
      <c r="CU19" s="74"/>
      <c r="CV19" s="74"/>
      <c r="CW19" s="74"/>
      <c r="CX19" s="74"/>
      <c r="CY19" s="74"/>
      <c r="CZ19" s="74"/>
      <c r="DA19" s="74"/>
      <c r="DB19" s="74"/>
      <c r="DC19" s="74"/>
      <c r="DD19" s="74"/>
      <c r="DE19" s="74"/>
      <c r="DF19" s="74"/>
      <c r="DG19" s="74"/>
      <c r="DH19" s="74"/>
      <c r="DI19" s="74"/>
      <c r="DJ19" s="74"/>
      <c r="DK19" s="74"/>
      <c r="DL19" s="74"/>
      <c r="DM19" s="74"/>
      <c r="DN19" s="74"/>
      <c r="DO19" s="74"/>
      <c r="DP19" s="74"/>
      <c r="DQ19" s="74"/>
      <c r="DR19" s="74"/>
      <c r="DS19" s="74"/>
      <c r="DT19" s="74"/>
      <c r="DU19" s="74"/>
      <c r="DV19" s="74"/>
      <c r="DW19" s="74"/>
      <c r="DX19" s="74"/>
      <c r="DY19" s="74"/>
      <c r="DZ19" s="74"/>
      <c r="EA19" s="74"/>
      <c r="EB19" s="74"/>
      <c r="EC19" s="74"/>
      <c r="ED19" s="74"/>
      <c r="EE19" s="74"/>
      <c r="EF19" s="74"/>
      <c r="EG19" s="74"/>
      <c r="EH19" s="74"/>
      <c r="EI19" s="74"/>
      <c r="EJ19" s="74"/>
      <c r="EK19" s="74"/>
      <c r="EL19" s="74"/>
      <c r="EM19" s="74"/>
      <c r="EN19" s="74"/>
      <c r="EO19" s="74"/>
      <c r="EP19" s="74"/>
      <c r="EQ19" s="74"/>
      <c r="ER19" s="74"/>
      <c r="ES19" s="74"/>
      <c r="ET19" s="74"/>
      <c r="EU19" s="74"/>
      <c r="EV19" s="74"/>
      <c r="EW19" s="74"/>
      <c r="EX19" s="74"/>
      <c r="EY19" s="74"/>
      <c r="EZ19" s="74"/>
      <c r="FA19" s="74"/>
      <c r="FB19" s="74"/>
      <c r="FC19" s="74"/>
      <c r="FD19" s="74"/>
    </row>
    <row r="20" spans="1:160" s="74" customFormat="1" ht="15" customHeight="1" x14ac:dyDescent="0.2">
      <c r="G20" s="80"/>
    </row>
    <row r="21" spans="1:160" s="34" customFormat="1" ht="30" customHeight="1" x14ac:dyDescent="0.2">
      <c r="A21" s="74"/>
      <c r="B21" s="50" t="s">
        <v>37</v>
      </c>
      <c r="C21" s="51" t="s">
        <v>49</v>
      </c>
      <c r="D21" s="64" t="s">
        <v>50</v>
      </c>
      <c r="E21" s="74"/>
      <c r="F21" s="101" t="s">
        <v>54</v>
      </c>
      <c r="G21" s="102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74"/>
      <c r="AH21" s="74"/>
      <c r="AI21" s="74"/>
      <c r="AJ21" s="74"/>
      <c r="AK21" s="74"/>
      <c r="AL21" s="74"/>
      <c r="AM21" s="74"/>
      <c r="AN21" s="74"/>
      <c r="AO21" s="74"/>
      <c r="AP21" s="74"/>
      <c r="AQ21" s="74"/>
      <c r="AR21" s="74"/>
      <c r="AS21" s="74"/>
      <c r="AT21" s="74"/>
      <c r="AU21" s="74"/>
      <c r="AV21" s="74"/>
      <c r="AW21" s="74"/>
      <c r="AX21" s="74"/>
      <c r="AY21" s="74"/>
      <c r="AZ21" s="74"/>
      <c r="BA21" s="74"/>
      <c r="BB21" s="74"/>
      <c r="BC21" s="74"/>
      <c r="BD21" s="74"/>
      <c r="BE21" s="74"/>
      <c r="BF21" s="74"/>
      <c r="BG21" s="74"/>
      <c r="BH21" s="74"/>
      <c r="BI21" s="74"/>
      <c r="BJ21" s="74"/>
      <c r="BK21" s="74"/>
      <c r="BL21" s="74"/>
      <c r="BM21" s="74"/>
      <c r="BN21" s="74"/>
      <c r="BO21" s="74"/>
      <c r="BP21" s="74"/>
      <c r="BQ21" s="74"/>
      <c r="BR21" s="74"/>
      <c r="BS21" s="74"/>
      <c r="BT21" s="74"/>
      <c r="BU21" s="74"/>
      <c r="BV21" s="74"/>
      <c r="BW21" s="74"/>
      <c r="BX21" s="74"/>
      <c r="BY21" s="74"/>
      <c r="BZ21" s="74"/>
      <c r="CA21" s="74"/>
      <c r="CB21" s="74"/>
      <c r="CC21" s="74"/>
      <c r="CD21" s="74"/>
      <c r="CE21" s="74"/>
      <c r="CF21" s="74"/>
      <c r="CG21" s="74"/>
      <c r="CH21" s="74"/>
      <c r="CI21" s="74"/>
      <c r="CJ21" s="74"/>
      <c r="CK21" s="74"/>
      <c r="CL21" s="74"/>
      <c r="CM21" s="74"/>
      <c r="CN21" s="74"/>
      <c r="CO21" s="74"/>
      <c r="CP21" s="74"/>
      <c r="CQ21" s="74"/>
      <c r="CR21" s="74"/>
      <c r="CS21" s="74"/>
      <c r="CT21" s="74"/>
      <c r="CU21" s="74"/>
      <c r="CV21" s="74"/>
      <c r="CW21" s="74"/>
      <c r="CX21" s="74"/>
      <c r="CY21" s="74"/>
      <c r="CZ21" s="74"/>
      <c r="DA21" s="74"/>
      <c r="DB21" s="74"/>
      <c r="DC21" s="74"/>
      <c r="DD21" s="74"/>
      <c r="DE21" s="74"/>
      <c r="DF21" s="74"/>
      <c r="DG21" s="74"/>
      <c r="DH21" s="74"/>
      <c r="DI21" s="74"/>
      <c r="DJ21" s="74"/>
      <c r="DK21" s="74"/>
      <c r="DL21" s="74"/>
      <c r="DM21" s="74"/>
      <c r="DN21" s="74"/>
      <c r="DO21" s="74"/>
      <c r="DP21" s="74"/>
      <c r="DQ21" s="74"/>
      <c r="DR21" s="74"/>
      <c r="DS21" s="74"/>
      <c r="DT21" s="74"/>
      <c r="DU21" s="74"/>
      <c r="DV21" s="74"/>
      <c r="DW21" s="74"/>
      <c r="DX21" s="74"/>
      <c r="DY21" s="74"/>
      <c r="DZ21" s="74"/>
      <c r="EA21" s="74"/>
      <c r="EB21" s="74"/>
      <c r="EC21" s="74"/>
      <c r="ED21" s="74"/>
      <c r="EE21" s="74"/>
      <c r="EF21" s="74"/>
      <c r="EG21" s="74"/>
      <c r="EH21" s="74"/>
      <c r="EI21" s="74"/>
      <c r="EJ21" s="74"/>
      <c r="EK21" s="74"/>
      <c r="EL21" s="74"/>
      <c r="EM21" s="74"/>
      <c r="EN21" s="74"/>
      <c r="EO21" s="74"/>
      <c r="EP21" s="74"/>
      <c r="EQ21" s="74"/>
      <c r="ER21" s="74"/>
      <c r="ES21" s="74"/>
      <c r="ET21" s="74"/>
      <c r="EU21" s="74"/>
      <c r="EV21" s="74"/>
      <c r="EW21" s="74"/>
      <c r="EX21" s="74"/>
      <c r="EY21" s="74"/>
      <c r="EZ21" s="74"/>
      <c r="FA21" s="74"/>
      <c r="FB21" s="74"/>
      <c r="FC21" s="74"/>
      <c r="FD21" s="74"/>
    </row>
    <row r="22" spans="1:160" s="34" customFormat="1" ht="30" customHeight="1" x14ac:dyDescent="0.2">
      <c r="A22" s="74"/>
      <c r="B22" s="50" t="s">
        <v>47</v>
      </c>
      <c r="C22" s="87">
        <v>19.3</v>
      </c>
      <c r="D22" s="87">
        <v>16</v>
      </c>
      <c r="E22" s="74"/>
      <c r="F22" s="103"/>
      <c r="G22" s="10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74"/>
      <c r="Y22" s="74"/>
      <c r="Z22" s="74"/>
      <c r="AA22" s="74"/>
      <c r="AB22" s="74"/>
      <c r="AC22" s="74"/>
      <c r="AD22" s="74"/>
      <c r="AE22" s="74"/>
      <c r="AF22" s="74"/>
      <c r="AG22" s="74"/>
      <c r="AH22" s="74"/>
      <c r="AI22" s="74"/>
      <c r="AJ22" s="74"/>
      <c r="AK22" s="74"/>
      <c r="AL22" s="74"/>
      <c r="AM22" s="74"/>
      <c r="AN22" s="74"/>
      <c r="AO22" s="74"/>
      <c r="AP22" s="74"/>
      <c r="AQ22" s="74"/>
      <c r="AR22" s="74"/>
      <c r="AS22" s="74"/>
      <c r="AT22" s="74"/>
      <c r="AU22" s="74"/>
      <c r="AV22" s="74"/>
      <c r="AW22" s="74"/>
      <c r="AX22" s="74"/>
      <c r="AY22" s="74"/>
      <c r="AZ22" s="74"/>
      <c r="BA22" s="74"/>
      <c r="BB22" s="74"/>
      <c r="BC22" s="74"/>
      <c r="BD22" s="74"/>
      <c r="BE22" s="74"/>
      <c r="BF22" s="74"/>
      <c r="BG22" s="74"/>
      <c r="BH22" s="74"/>
      <c r="BI22" s="74"/>
      <c r="BJ22" s="74"/>
      <c r="BK22" s="74"/>
      <c r="BL22" s="74"/>
      <c r="BM22" s="74"/>
      <c r="BN22" s="74"/>
      <c r="BO22" s="74"/>
      <c r="BP22" s="74"/>
      <c r="BQ22" s="74"/>
      <c r="BR22" s="74"/>
      <c r="BS22" s="74"/>
      <c r="BT22" s="74"/>
      <c r="BU22" s="74"/>
      <c r="BV22" s="74"/>
      <c r="BW22" s="74"/>
      <c r="BX22" s="74"/>
      <c r="BY22" s="74"/>
      <c r="BZ22" s="74"/>
      <c r="CA22" s="74"/>
      <c r="CB22" s="74"/>
      <c r="CC22" s="74"/>
      <c r="CD22" s="74"/>
      <c r="CE22" s="74"/>
      <c r="CF22" s="74"/>
      <c r="CG22" s="74"/>
      <c r="CH22" s="74"/>
      <c r="CI22" s="74"/>
      <c r="CJ22" s="74"/>
      <c r="CK22" s="74"/>
      <c r="CL22" s="74"/>
      <c r="CM22" s="74"/>
      <c r="CN22" s="74"/>
      <c r="CO22" s="74"/>
      <c r="CP22" s="74"/>
      <c r="CQ22" s="74"/>
      <c r="CR22" s="74"/>
      <c r="CS22" s="74"/>
      <c r="CT22" s="74"/>
      <c r="CU22" s="74"/>
      <c r="CV22" s="74"/>
      <c r="CW22" s="74"/>
      <c r="CX22" s="74"/>
      <c r="CY22" s="74"/>
      <c r="CZ22" s="74"/>
      <c r="DA22" s="74"/>
      <c r="DB22" s="74"/>
      <c r="DC22" s="74"/>
      <c r="DD22" s="74"/>
      <c r="DE22" s="74"/>
      <c r="DF22" s="74"/>
      <c r="DG22" s="74"/>
      <c r="DH22" s="74"/>
      <c r="DI22" s="74"/>
      <c r="DJ22" s="74"/>
      <c r="DK22" s="74"/>
      <c r="DL22" s="74"/>
      <c r="DM22" s="74"/>
      <c r="DN22" s="74"/>
      <c r="DO22" s="74"/>
      <c r="DP22" s="74"/>
      <c r="DQ22" s="74"/>
      <c r="DR22" s="74"/>
      <c r="DS22" s="74"/>
      <c r="DT22" s="74"/>
      <c r="DU22" s="74"/>
      <c r="DV22" s="74"/>
      <c r="DW22" s="74"/>
      <c r="DX22" s="74"/>
      <c r="DY22" s="74"/>
      <c r="DZ22" s="74"/>
      <c r="EA22" s="74"/>
      <c r="EB22" s="74"/>
      <c r="EC22" s="74"/>
      <c r="ED22" s="74"/>
      <c r="EE22" s="74"/>
      <c r="EF22" s="74"/>
      <c r="EG22" s="74"/>
      <c r="EH22" s="74"/>
      <c r="EI22" s="74"/>
      <c r="EJ22" s="74"/>
      <c r="EK22" s="74"/>
      <c r="EL22" s="74"/>
      <c r="EM22" s="74"/>
      <c r="EN22" s="74"/>
      <c r="EO22" s="74"/>
      <c r="EP22" s="74"/>
      <c r="EQ22" s="74"/>
      <c r="ER22" s="74"/>
      <c r="ES22" s="74"/>
      <c r="ET22" s="74"/>
      <c r="EU22" s="74"/>
      <c r="EV22" s="74"/>
      <c r="EW22" s="74"/>
      <c r="EX22" s="74"/>
      <c r="EY22" s="74"/>
      <c r="EZ22" s="74"/>
      <c r="FA22" s="74"/>
      <c r="FB22" s="74"/>
      <c r="FC22" s="74"/>
      <c r="FD22" s="74"/>
    </row>
    <row r="23" spans="1:160" s="34" customFormat="1" ht="30" customHeight="1" x14ac:dyDescent="0.2">
      <c r="A23" s="74"/>
      <c r="B23" s="50" t="s">
        <v>48</v>
      </c>
      <c r="C23" s="88">
        <v>264</v>
      </c>
      <c r="D23" s="88">
        <v>220</v>
      </c>
      <c r="E23" s="74"/>
      <c r="F23" s="103"/>
      <c r="G23" s="10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74"/>
      <c r="AD23" s="74"/>
      <c r="AE23" s="74"/>
      <c r="AF23" s="74"/>
      <c r="AG23" s="74"/>
      <c r="AH23" s="74"/>
      <c r="AI23" s="74"/>
      <c r="AJ23" s="74"/>
      <c r="AK23" s="74"/>
      <c r="AL23" s="74"/>
      <c r="AM23" s="74"/>
      <c r="AN23" s="74"/>
      <c r="AO23" s="74"/>
      <c r="AP23" s="74"/>
      <c r="AQ23" s="74"/>
      <c r="AR23" s="74"/>
      <c r="AS23" s="74"/>
      <c r="AT23" s="74"/>
      <c r="AU23" s="74"/>
      <c r="AV23" s="74"/>
      <c r="AW23" s="74"/>
      <c r="AX23" s="74"/>
      <c r="AY23" s="74"/>
      <c r="AZ23" s="74"/>
      <c r="BA23" s="74"/>
      <c r="BB23" s="74"/>
      <c r="BC23" s="74"/>
      <c r="BD23" s="74"/>
      <c r="BE23" s="74"/>
      <c r="BF23" s="74"/>
      <c r="BG23" s="74"/>
      <c r="BH23" s="74"/>
      <c r="BI23" s="74"/>
      <c r="BJ23" s="74"/>
      <c r="BK23" s="74"/>
      <c r="BL23" s="74"/>
      <c r="BM23" s="74"/>
      <c r="BN23" s="74"/>
      <c r="BO23" s="74"/>
      <c r="BP23" s="74"/>
      <c r="BQ23" s="74"/>
      <c r="BR23" s="74"/>
      <c r="BS23" s="74"/>
      <c r="BT23" s="74"/>
      <c r="BU23" s="74"/>
      <c r="BV23" s="74"/>
      <c r="BW23" s="74"/>
      <c r="BX23" s="74"/>
      <c r="BY23" s="74"/>
      <c r="BZ23" s="74"/>
      <c r="CA23" s="74"/>
      <c r="CB23" s="74"/>
      <c r="CC23" s="74"/>
      <c r="CD23" s="74"/>
      <c r="CE23" s="74"/>
      <c r="CF23" s="74"/>
      <c r="CG23" s="74"/>
      <c r="CH23" s="74"/>
      <c r="CI23" s="74"/>
      <c r="CJ23" s="74"/>
      <c r="CK23" s="74"/>
      <c r="CL23" s="74"/>
      <c r="CM23" s="74"/>
      <c r="CN23" s="74"/>
      <c r="CO23" s="74"/>
      <c r="CP23" s="74"/>
      <c r="CQ23" s="74"/>
      <c r="CR23" s="74"/>
      <c r="CS23" s="74"/>
      <c r="CT23" s="74"/>
      <c r="CU23" s="74"/>
      <c r="CV23" s="74"/>
      <c r="CW23" s="74"/>
      <c r="CX23" s="74"/>
      <c r="CY23" s="74"/>
      <c r="CZ23" s="74"/>
      <c r="DA23" s="74"/>
      <c r="DB23" s="74"/>
      <c r="DC23" s="74"/>
      <c r="DD23" s="74"/>
      <c r="DE23" s="74"/>
      <c r="DF23" s="74"/>
      <c r="DG23" s="74"/>
      <c r="DH23" s="74"/>
      <c r="DI23" s="74"/>
      <c r="DJ23" s="74"/>
      <c r="DK23" s="74"/>
      <c r="DL23" s="74"/>
      <c r="DM23" s="74"/>
      <c r="DN23" s="74"/>
      <c r="DO23" s="74"/>
      <c r="DP23" s="74"/>
      <c r="DQ23" s="74"/>
      <c r="DR23" s="74"/>
      <c r="DS23" s="74"/>
      <c r="DT23" s="74"/>
      <c r="DU23" s="74"/>
      <c r="DV23" s="74"/>
      <c r="DW23" s="74"/>
      <c r="DX23" s="74"/>
      <c r="DY23" s="74"/>
      <c r="DZ23" s="74"/>
      <c r="EA23" s="74"/>
      <c r="EB23" s="74"/>
      <c r="EC23" s="74"/>
      <c r="ED23" s="74"/>
      <c r="EE23" s="74"/>
      <c r="EF23" s="74"/>
      <c r="EG23" s="74"/>
      <c r="EH23" s="74"/>
      <c r="EI23" s="74"/>
      <c r="EJ23" s="74"/>
      <c r="EK23" s="74"/>
      <c r="EL23" s="74"/>
      <c r="EM23" s="74"/>
      <c r="EN23" s="74"/>
      <c r="EO23" s="74"/>
      <c r="EP23" s="74"/>
      <c r="EQ23" s="74"/>
      <c r="ER23" s="74"/>
      <c r="ES23" s="74"/>
      <c r="ET23" s="74"/>
      <c r="EU23" s="74"/>
      <c r="EV23" s="74"/>
      <c r="EW23" s="74"/>
      <c r="EX23" s="74"/>
      <c r="EY23" s="74"/>
      <c r="EZ23" s="74"/>
      <c r="FA23" s="74"/>
      <c r="FB23" s="74"/>
      <c r="FC23" s="74"/>
      <c r="FD23" s="74"/>
    </row>
    <row r="24" spans="1:160" s="34" customFormat="1" ht="30" customHeight="1" x14ac:dyDescent="0.2">
      <c r="A24" s="74"/>
      <c r="B24" s="58" t="s">
        <v>38</v>
      </c>
      <c r="C24" s="85">
        <v>12.7</v>
      </c>
      <c r="D24" s="63"/>
      <c r="E24" s="74"/>
      <c r="F24" s="105"/>
      <c r="G24" s="106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4"/>
      <c r="AB24" s="74"/>
      <c r="AC24" s="74"/>
      <c r="AD24" s="74"/>
      <c r="AE24" s="74"/>
      <c r="AF24" s="74"/>
      <c r="AG24" s="74"/>
      <c r="AH24" s="74"/>
      <c r="AI24" s="74"/>
      <c r="AJ24" s="74"/>
      <c r="AK24" s="74"/>
      <c r="AL24" s="74"/>
      <c r="AM24" s="74"/>
      <c r="AN24" s="74"/>
      <c r="AO24" s="74"/>
      <c r="AP24" s="74"/>
      <c r="AQ24" s="74"/>
      <c r="AR24" s="74"/>
      <c r="AS24" s="74"/>
      <c r="AT24" s="74"/>
      <c r="AU24" s="74"/>
      <c r="AV24" s="74"/>
      <c r="AW24" s="74"/>
      <c r="AX24" s="74"/>
      <c r="AY24" s="74"/>
      <c r="AZ24" s="74"/>
      <c r="BA24" s="74"/>
      <c r="BB24" s="74"/>
      <c r="BC24" s="74"/>
      <c r="BD24" s="74"/>
      <c r="BE24" s="74"/>
      <c r="BF24" s="74"/>
      <c r="BG24" s="74"/>
      <c r="BH24" s="74"/>
      <c r="BI24" s="74"/>
      <c r="BJ24" s="74"/>
      <c r="BK24" s="74"/>
      <c r="BL24" s="74"/>
      <c r="BM24" s="74"/>
      <c r="BN24" s="74"/>
      <c r="BO24" s="74"/>
      <c r="BP24" s="74"/>
      <c r="BQ24" s="74"/>
      <c r="BR24" s="74"/>
      <c r="BS24" s="74"/>
      <c r="BT24" s="74"/>
      <c r="BU24" s="74"/>
      <c r="BV24" s="74"/>
      <c r="BW24" s="74"/>
      <c r="BX24" s="74"/>
      <c r="BY24" s="74"/>
      <c r="BZ24" s="74"/>
      <c r="CA24" s="74"/>
      <c r="CB24" s="74"/>
      <c r="CC24" s="74"/>
      <c r="CD24" s="74"/>
      <c r="CE24" s="74"/>
      <c r="CF24" s="74"/>
      <c r="CG24" s="74"/>
      <c r="CH24" s="74"/>
      <c r="CI24" s="74"/>
      <c r="CJ24" s="74"/>
      <c r="CK24" s="74"/>
      <c r="CL24" s="74"/>
      <c r="CM24" s="74"/>
      <c r="CN24" s="74"/>
      <c r="CO24" s="74"/>
      <c r="CP24" s="74"/>
      <c r="CQ24" s="74"/>
      <c r="CR24" s="74"/>
      <c r="CS24" s="74"/>
      <c r="CT24" s="74"/>
      <c r="CU24" s="74"/>
      <c r="CV24" s="74"/>
      <c r="CW24" s="74"/>
      <c r="CX24" s="74"/>
      <c r="CY24" s="74"/>
      <c r="CZ24" s="74"/>
      <c r="DA24" s="74"/>
      <c r="DB24" s="74"/>
      <c r="DC24" s="74"/>
      <c r="DD24" s="74"/>
      <c r="DE24" s="74"/>
      <c r="DF24" s="74"/>
      <c r="DG24" s="74"/>
      <c r="DH24" s="74"/>
      <c r="DI24" s="74"/>
      <c r="DJ24" s="74"/>
      <c r="DK24" s="74"/>
      <c r="DL24" s="74"/>
      <c r="DM24" s="74"/>
      <c r="DN24" s="74"/>
      <c r="DO24" s="74"/>
      <c r="DP24" s="74"/>
      <c r="DQ24" s="74"/>
      <c r="DR24" s="74"/>
      <c r="DS24" s="74"/>
      <c r="DT24" s="74"/>
      <c r="DU24" s="74"/>
      <c r="DV24" s="74"/>
      <c r="DW24" s="74"/>
      <c r="DX24" s="74"/>
      <c r="DY24" s="74"/>
      <c r="DZ24" s="74"/>
      <c r="EA24" s="74"/>
      <c r="EB24" s="74"/>
      <c r="EC24" s="74"/>
      <c r="ED24" s="74"/>
      <c r="EE24" s="74"/>
      <c r="EF24" s="74"/>
      <c r="EG24" s="74"/>
      <c r="EH24" s="74"/>
      <c r="EI24" s="74"/>
      <c r="EJ24" s="74"/>
      <c r="EK24" s="74"/>
      <c r="EL24" s="74"/>
      <c r="EM24" s="74"/>
      <c r="EN24" s="74"/>
      <c r="EO24" s="74"/>
      <c r="EP24" s="74"/>
      <c r="EQ24" s="74"/>
      <c r="ER24" s="74"/>
      <c r="ES24" s="74"/>
      <c r="ET24" s="74"/>
      <c r="EU24" s="74"/>
      <c r="EV24" s="74"/>
      <c r="EW24" s="74"/>
      <c r="EX24" s="74"/>
      <c r="EY24" s="74"/>
      <c r="EZ24" s="74"/>
      <c r="FA24" s="74"/>
      <c r="FB24" s="74"/>
      <c r="FC24" s="74"/>
      <c r="FD24" s="74"/>
    </row>
    <row r="25" spans="1:160" s="75" customFormat="1" ht="15" customHeight="1" x14ac:dyDescent="0.2">
      <c r="B25" s="90" t="s">
        <v>42</v>
      </c>
      <c r="C25" s="90"/>
      <c r="D25" s="90"/>
      <c r="G25" s="82"/>
    </row>
    <row r="26" spans="1:160" s="75" customFormat="1" ht="15" customHeight="1" x14ac:dyDescent="0.2">
      <c r="B26" s="90" t="s">
        <v>41</v>
      </c>
      <c r="C26" s="90"/>
      <c r="D26" s="90"/>
      <c r="G26" s="82"/>
    </row>
    <row r="27" spans="1:160" s="30" customFormat="1" ht="15" customHeight="1" x14ac:dyDescent="0.2">
      <c r="C27" s="69"/>
      <c r="D27" s="69"/>
    </row>
    <row r="28" spans="1:160" s="76" customFormat="1" ht="15" customHeight="1" x14ac:dyDescent="0.2">
      <c r="A28" s="1"/>
      <c r="B28" s="77" t="s">
        <v>53</v>
      </c>
      <c r="C28" s="1"/>
      <c r="D28" s="7"/>
      <c r="E28" s="7"/>
      <c r="F28" s="7"/>
      <c r="G28" s="7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</row>
    <row r="29" spans="1:160" s="3" customFormat="1" ht="15" customHeight="1" x14ac:dyDescent="0.2">
      <c r="A29" s="1"/>
      <c r="B29" s="78" t="s">
        <v>52</v>
      </c>
      <c r="C29" s="1"/>
      <c r="D29" s="9"/>
      <c r="E29" s="9"/>
      <c r="F29" s="9"/>
      <c r="G29" s="9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76"/>
      <c r="AT29" s="76"/>
      <c r="AU29" s="76"/>
      <c r="AV29" s="76"/>
      <c r="AW29" s="76"/>
      <c r="AX29" s="76"/>
      <c r="AY29" s="76"/>
      <c r="AZ29" s="76"/>
      <c r="BA29" s="76"/>
      <c r="BB29" s="76"/>
      <c r="BC29" s="76"/>
      <c r="BD29" s="76"/>
      <c r="BE29" s="76"/>
      <c r="BF29" s="76"/>
      <c r="BG29" s="76"/>
      <c r="BH29" s="76"/>
      <c r="BI29" s="76"/>
      <c r="BJ29" s="76"/>
      <c r="BK29" s="76"/>
      <c r="BL29" s="76"/>
      <c r="BM29" s="76"/>
      <c r="BN29" s="76"/>
      <c r="BO29" s="76"/>
      <c r="BP29" s="76"/>
      <c r="BQ29" s="76"/>
      <c r="BR29" s="76"/>
      <c r="BS29" s="76"/>
      <c r="BT29" s="76"/>
      <c r="BU29" s="76"/>
      <c r="BV29" s="76"/>
      <c r="BW29" s="76"/>
      <c r="BX29" s="76"/>
      <c r="BY29" s="76"/>
      <c r="BZ29" s="76"/>
      <c r="CA29" s="76"/>
      <c r="CB29" s="76"/>
      <c r="CC29" s="76"/>
      <c r="CD29" s="76"/>
      <c r="CE29" s="76"/>
      <c r="CF29" s="76"/>
      <c r="CG29" s="76"/>
      <c r="CH29" s="76"/>
      <c r="CI29" s="76"/>
      <c r="CJ29" s="76"/>
      <c r="CK29" s="76"/>
      <c r="CL29" s="76"/>
      <c r="CM29" s="76"/>
      <c r="CN29" s="76"/>
      <c r="CO29" s="76"/>
      <c r="CP29" s="76"/>
      <c r="CQ29" s="76"/>
      <c r="CR29" s="76"/>
      <c r="CS29" s="76"/>
      <c r="CT29" s="76"/>
      <c r="CU29" s="76"/>
      <c r="CV29" s="76"/>
      <c r="CW29" s="76"/>
      <c r="CX29" s="76"/>
      <c r="CY29" s="76"/>
      <c r="CZ29" s="76"/>
      <c r="DA29" s="76"/>
      <c r="DB29" s="76"/>
      <c r="DC29" s="76"/>
      <c r="DD29" s="76"/>
      <c r="DE29" s="76"/>
      <c r="DF29" s="76"/>
      <c r="DG29" s="76"/>
      <c r="DH29" s="76"/>
      <c r="DI29" s="76"/>
      <c r="DJ29" s="76"/>
      <c r="DK29" s="76"/>
      <c r="DL29" s="76"/>
      <c r="DM29" s="76"/>
      <c r="DN29" s="76"/>
      <c r="DO29" s="76"/>
      <c r="DP29" s="76"/>
      <c r="DQ29" s="76"/>
      <c r="DR29" s="76"/>
      <c r="DS29" s="76"/>
      <c r="DT29" s="76"/>
      <c r="DU29" s="76"/>
      <c r="DV29" s="76"/>
      <c r="DW29" s="76"/>
      <c r="DX29" s="76"/>
      <c r="DY29" s="76"/>
      <c r="DZ29" s="76"/>
      <c r="EA29" s="76"/>
      <c r="EB29" s="76"/>
      <c r="EC29" s="76"/>
      <c r="ED29" s="76"/>
      <c r="EE29" s="76"/>
      <c r="EF29" s="76"/>
      <c r="EG29" s="76"/>
      <c r="EH29" s="76"/>
      <c r="EI29" s="76"/>
      <c r="EJ29" s="76"/>
      <c r="EK29" s="76"/>
      <c r="EL29" s="76"/>
      <c r="EM29" s="76"/>
      <c r="EN29" s="76"/>
      <c r="EO29" s="76"/>
      <c r="EP29" s="76"/>
      <c r="EQ29" s="76"/>
      <c r="ER29" s="76"/>
      <c r="ES29" s="76"/>
      <c r="ET29" s="76"/>
      <c r="EU29" s="76"/>
      <c r="EV29" s="76"/>
      <c r="EW29" s="76"/>
      <c r="EX29" s="76"/>
      <c r="EY29" s="76"/>
      <c r="EZ29" s="76"/>
      <c r="FA29" s="76"/>
      <c r="FB29" s="76"/>
      <c r="FC29" s="76"/>
      <c r="FD29" s="76"/>
    </row>
    <row r="30" spans="1:160" s="30" customFormat="1" ht="15" customHeight="1" x14ac:dyDescent="0.2"/>
    <row r="31" spans="1:160" s="30" customFormat="1" x14ac:dyDescent="0.2">
      <c r="C31" s="69"/>
      <c r="D31" s="69"/>
    </row>
    <row r="32" spans="1:160" s="30" customFormat="1" x14ac:dyDescent="0.2">
      <c r="C32" s="69"/>
      <c r="D32" s="69"/>
    </row>
    <row r="33" spans="2:4" s="30" customFormat="1" x14ac:dyDescent="0.2">
      <c r="B33" s="70"/>
      <c r="C33" s="69"/>
      <c r="D33" s="69"/>
    </row>
    <row r="34" spans="2:4" s="30" customFormat="1" x14ac:dyDescent="0.2">
      <c r="B34" s="70"/>
      <c r="C34" s="69"/>
      <c r="D34" s="69"/>
    </row>
    <row r="35" spans="2:4" s="30" customFormat="1" x14ac:dyDescent="0.2">
      <c r="B35" s="70"/>
      <c r="C35" s="69"/>
      <c r="D35" s="69"/>
    </row>
    <row r="36" spans="2:4" s="30" customFormat="1" x14ac:dyDescent="0.2">
      <c r="C36" s="69"/>
      <c r="D36" s="69"/>
    </row>
    <row r="37" spans="2:4" s="30" customFormat="1" x14ac:dyDescent="0.2">
      <c r="C37" s="69"/>
      <c r="D37" s="69"/>
    </row>
    <row r="38" spans="2:4" s="30" customFormat="1" x14ac:dyDescent="0.2">
      <c r="C38" s="69"/>
      <c r="D38" s="69"/>
    </row>
    <row r="39" spans="2:4" s="30" customFormat="1" x14ac:dyDescent="0.2">
      <c r="C39" s="69"/>
      <c r="D39" s="69"/>
    </row>
    <row r="40" spans="2:4" s="30" customFormat="1" x14ac:dyDescent="0.2">
      <c r="C40" s="69"/>
      <c r="D40" s="69"/>
    </row>
    <row r="41" spans="2:4" s="30" customFormat="1" x14ac:dyDescent="0.2">
      <c r="C41" s="69"/>
      <c r="D41" s="69"/>
    </row>
    <row r="42" spans="2:4" s="30" customFormat="1" x14ac:dyDescent="0.2">
      <c r="C42" s="69"/>
      <c r="D42" s="69"/>
    </row>
    <row r="43" spans="2:4" s="30" customFormat="1" x14ac:dyDescent="0.2">
      <c r="C43" s="69"/>
      <c r="D43" s="69"/>
    </row>
    <row r="44" spans="2:4" s="30" customFormat="1" x14ac:dyDescent="0.2">
      <c r="C44" s="69"/>
      <c r="D44" s="69"/>
    </row>
    <row r="45" spans="2:4" s="30" customFormat="1" x14ac:dyDescent="0.2">
      <c r="C45" s="69"/>
      <c r="D45" s="69"/>
    </row>
    <row r="46" spans="2:4" s="30" customFormat="1" x14ac:dyDescent="0.2">
      <c r="C46" s="69"/>
      <c r="D46" s="69"/>
    </row>
    <row r="47" spans="2:4" s="30" customFormat="1" x14ac:dyDescent="0.2">
      <c r="C47" s="69"/>
      <c r="D47" s="69"/>
    </row>
    <row r="48" spans="2:4" s="30" customFormat="1" x14ac:dyDescent="0.2">
      <c r="C48" s="69"/>
      <c r="D48" s="69"/>
    </row>
    <row r="49" spans="3:4" s="30" customFormat="1" x14ac:dyDescent="0.2">
      <c r="C49" s="69"/>
      <c r="D49" s="69"/>
    </row>
    <row r="50" spans="3:4" s="30" customFormat="1" x14ac:dyDescent="0.2">
      <c r="C50" s="69"/>
      <c r="D50" s="69"/>
    </row>
    <row r="51" spans="3:4" s="30" customFormat="1" x14ac:dyDescent="0.2">
      <c r="C51" s="69"/>
      <c r="D51" s="69"/>
    </row>
    <row r="52" spans="3:4" s="30" customFormat="1" x14ac:dyDescent="0.2">
      <c r="C52" s="69"/>
      <c r="D52" s="69"/>
    </row>
    <row r="53" spans="3:4" s="30" customFormat="1" x14ac:dyDescent="0.2">
      <c r="C53" s="69"/>
      <c r="D53" s="69"/>
    </row>
    <row r="54" spans="3:4" s="30" customFormat="1" x14ac:dyDescent="0.2">
      <c r="C54" s="69"/>
      <c r="D54" s="69"/>
    </row>
    <row r="55" spans="3:4" s="30" customFormat="1" x14ac:dyDescent="0.2">
      <c r="C55" s="69"/>
      <c r="D55" s="69"/>
    </row>
    <row r="56" spans="3:4" s="30" customFormat="1" x14ac:dyDescent="0.2">
      <c r="C56" s="69"/>
      <c r="D56" s="69"/>
    </row>
    <row r="57" spans="3:4" s="30" customFormat="1" x14ac:dyDescent="0.2">
      <c r="C57" s="69"/>
      <c r="D57" s="69"/>
    </row>
    <row r="58" spans="3:4" s="30" customFormat="1" x14ac:dyDescent="0.2">
      <c r="C58" s="69"/>
      <c r="D58" s="69"/>
    </row>
    <row r="59" spans="3:4" s="30" customFormat="1" x14ac:dyDescent="0.2">
      <c r="C59" s="69"/>
      <c r="D59" s="69"/>
    </row>
    <row r="60" spans="3:4" s="30" customFormat="1" x14ac:dyDescent="0.2">
      <c r="C60" s="69"/>
      <c r="D60" s="69"/>
    </row>
    <row r="61" spans="3:4" s="30" customFormat="1" x14ac:dyDescent="0.2">
      <c r="C61" s="69"/>
      <c r="D61" s="69"/>
    </row>
    <row r="62" spans="3:4" s="30" customFormat="1" x14ac:dyDescent="0.2">
      <c r="C62" s="69"/>
      <c r="D62" s="69"/>
    </row>
    <row r="63" spans="3:4" s="30" customFormat="1" x14ac:dyDescent="0.2">
      <c r="C63" s="69"/>
      <c r="D63" s="69"/>
    </row>
    <row r="64" spans="3:4" s="30" customFormat="1" x14ac:dyDescent="0.2">
      <c r="C64" s="69"/>
      <c r="D64" s="69"/>
    </row>
    <row r="65" spans="3:4" s="30" customFormat="1" x14ac:dyDescent="0.2">
      <c r="C65" s="69"/>
      <c r="D65" s="69"/>
    </row>
    <row r="66" spans="3:4" s="30" customFormat="1" x14ac:dyDescent="0.2">
      <c r="C66" s="69"/>
      <c r="D66" s="69"/>
    </row>
    <row r="67" spans="3:4" s="30" customFormat="1" x14ac:dyDescent="0.2">
      <c r="C67" s="69"/>
      <c r="D67" s="69"/>
    </row>
    <row r="68" spans="3:4" s="30" customFormat="1" x14ac:dyDescent="0.2">
      <c r="C68" s="69"/>
      <c r="D68" s="69"/>
    </row>
    <row r="69" spans="3:4" s="30" customFormat="1" x14ac:dyDescent="0.2">
      <c r="C69" s="69"/>
      <c r="D69" s="69"/>
    </row>
    <row r="70" spans="3:4" s="30" customFormat="1" x14ac:dyDescent="0.2">
      <c r="C70" s="69"/>
      <c r="D70" s="69"/>
    </row>
    <row r="71" spans="3:4" s="30" customFormat="1" x14ac:dyDescent="0.2">
      <c r="C71" s="69"/>
      <c r="D71" s="69"/>
    </row>
    <row r="72" spans="3:4" s="30" customFormat="1" x14ac:dyDescent="0.2">
      <c r="C72" s="69"/>
      <c r="D72" s="69"/>
    </row>
    <row r="73" spans="3:4" s="30" customFormat="1" x14ac:dyDescent="0.2">
      <c r="C73" s="69"/>
      <c r="D73" s="69"/>
    </row>
    <row r="74" spans="3:4" s="30" customFormat="1" x14ac:dyDescent="0.2">
      <c r="C74" s="69"/>
      <c r="D74" s="69"/>
    </row>
    <row r="75" spans="3:4" s="30" customFormat="1" x14ac:dyDescent="0.2">
      <c r="C75" s="69"/>
      <c r="D75" s="69"/>
    </row>
    <row r="76" spans="3:4" s="30" customFormat="1" x14ac:dyDescent="0.2">
      <c r="C76" s="69"/>
      <c r="D76" s="69"/>
    </row>
    <row r="77" spans="3:4" s="30" customFormat="1" x14ac:dyDescent="0.2">
      <c r="C77" s="69"/>
      <c r="D77" s="69"/>
    </row>
    <row r="78" spans="3:4" s="30" customFormat="1" x14ac:dyDescent="0.2">
      <c r="C78" s="69"/>
      <c r="D78" s="69"/>
    </row>
    <row r="79" spans="3:4" s="30" customFormat="1" x14ac:dyDescent="0.2">
      <c r="C79" s="69"/>
      <c r="D79" s="69"/>
    </row>
    <row r="80" spans="3:4" s="30" customFormat="1" x14ac:dyDescent="0.2">
      <c r="C80" s="69"/>
      <c r="D80" s="69"/>
    </row>
    <row r="81" spans="3:4" s="30" customFormat="1" x14ac:dyDescent="0.2">
      <c r="C81" s="69"/>
      <c r="D81" s="69"/>
    </row>
    <row r="82" spans="3:4" s="30" customFormat="1" x14ac:dyDescent="0.2">
      <c r="C82" s="69"/>
      <c r="D82" s="69"/>
    </row>
    <row r="83" spans="3:4" s="30" customFormat="1" x14ac:dyDescent="0.2">
      <c r="C83" s="69"/>
      <c r="D83" s="69"/>
    </row>
    <row r="84" spans="3:4" s="30" customFormat="1" x14ac:dyDescent="0.2">
      <c r="C84" s="69"/>
      <c r="D84" s="69"/>
    </row>
    <row r="85" spans="3:4" s="30" customFormat="1" x14ac:dyDescent="0.2">
      <c r="C85" s="69"/>
      <c r="D85" s="69"/>
    </row>
    <row r="86" spans="3:4" s="30" customFormat="1" x14ac:dyDescent="0.2">
      <c r="C86" s="69"/>
      <c r="D86" s="69"/>
    </row>
    <row r="87" spans="3:4" s="30" customFormat="1" x14ac:dyDescent="0.2">
      <c r="C87" s="69"/>
      <c r="D87" s="69"/>
    </row>
    <row r="88" spans="3:4" s="30" customFormat="1" x14ac:dyDescent="0.2">
      <c r="C88" s="69"/>
      <c r="D88" s="69"/>
    </row>
    <row r="89" spans="3:4" s="30" customFormat="1" x14ac:dyDescent="0.2">
      <c r="C89" s="69"/>
      <c r="D89" s="69"/>
    </row>
    <row r="90" spans="3:4" s="30" customFormat="1" x14ac:dyDescent="0.2">
      <c r="C90" s="69"/>
      <c r="D90" s="69"/>
    </row>
    <row r="91" spans="3:4" s="30" customFormat="1" x14ac:dyDescent="0.2">
      <c r="C91" s="69"/>
      <c r="D91" s="69"/>
    </row>
    <row r="92" spans="3:4" s="30" customFormat="1" x14ac:dyDescent="0.2">
      <c r="C92" s="69"/>
      <c r="D92" s="69"/>
    </row>
    <row r="93" spans="3:4" s="30" customFormat="1" x14ac:dyDescent="0.2">
      <c r="C93" s="69"/>
      <c r="D93" s="69"/>
    </row>
    <row r="94" spans="3:4" s="30" customFormat="1" x14ac:dyDescent="0.2">
      <c r="C94" s="69"/>
      <c r="D94" s="69"/>
    </row>
    <row r="95" spans="3:4" s="30" customFormat="1" x14ac:dyDescent="0.2">
      <c r="C95" s="69"/>
      <c r="D95" s="69"/>
    </row>
    <row r="96" spans="3:4" s="30" customFormat="1" x14ac:dyDescent="0.2">
      <c r="C96" s="69"/>
      <c r="D96" s="69"/>
    </row>
    <row r="97" spans="3:4" s="30" customFormat="1" x14ac:dyDescent="0.2">
      <c r="C97" s="69"/>
      <c r="D97" s="69"/>
    </row>
    <row r="98" spans="3:4" s="30" customFormat="1" x14ac:dyDescent="0.2">
      <c r="C98" s="69"/>
      <c r="D98" s="69"/>
    </row>
    <row r="99" spans="3:4" s="30" customFormat="1" x14ac:dyDescent="0.2">
      <c r="C99" s="69"/>
      <c r="D99" s="69"/>
    </row>
    <row r="100" spans="3:4" s="30" customFormat="1" x14ac:dyDescent="0.2">
      <c r="C100" s="69"/>
      <c r="D100" s="69"/>
    </row>
    <row r="101" spans="3:4" s="30" customFormat="1" x14ac:dyDescent="0.2">
      <c r="C101" s="69"/>
      <c r="D101" s="69"/>
    </row>
    <row r="102" spans="3:4" s="30" customFormat="1" x14ac:dyDescent="0.2">
      <c r="C102" s="69"/>
      <c r="D102" s="69"/>
    </row>
    <row r="103" spans="3:4" s="30" customFormat="1" x14ac:dyDescent="0.2">
      <c r="C103" s="69"/>
      <c r="D103" s="69"/>
    </row>
    <row r="104" spans="3:4" s="30" customFormat="1" x14ac:dyDescent="0.2">
      <c r="C104" s="69"/>
      <c r="D104" s="69"/>
    </row>
    <row r="105" spans="3:4" s="30" customFormat="1" x14ac:dyDescent="0.2">
      <c r="C105" s="69"/>
      <c r="D105" s="69"/>
    </row>
    <row r="106" spans="3:4" s="30" customFormat="1" x14ac:dyDescent="0.2">
      <c r="C106" s="69"/>
      <c r="D106" s="69"/>
    </row>
    <row r="107" spans="3:4" s="30" customFormat="1" x14ac:dyDescent="0.2">
      <c r="C107" s="69"/>
      <c r="D107" s="69"/>
    </row>
    <row r="108" spans="3:4" s="30" customFormat="1" x14ac:dyDescent="0.2">
      <c r="C108" s="69"/>
      <c r="D108" s="69"/>
    </row>
    <row r="109" spans="3:4" s="30" customFormat="1" x14ac:dyDescent="0.2">
      <c r="C109" s="69"/>
      <c r="D109" s="69"/>
    </row>
    <row r="110" spans="3:4" s="30" customFormat="1" x14ac:dyDescent="0.2">
      <c r="C110" s="69"/>
      <c r="D110" s="69"/>
    </row>
    <row r="111" spans="3:4" s="30" customFormat="1" x14ac:dyDescent="0.2">
      <c r="C111" s="69"/>
      <c r="D111" s="69"/>
    </row>
    <row r="112" spans="3:4" s="30" customFormat="1" x14ac:dyDescent="0.2">
      <c r="C112" s="69"/>
      <c r="D112" s="69"/>
    </row>
    <row r="113" spans="3:4" s="30" customFormat="1" x14ac:dyDescent="0.2">
      <c r="C113" s="69"/>
      <c r="D113" s="69"/>
    </row>
    <row r="114" spans="3:4" s="30" customFormat="1" x14ac:dyDescent="0.2">
      <c r="C114" s="69"/>
      <c r="D114" s="69"/>
    </row>
    <row r="115" spans="3:4" s="30" customFormat="1" x14ac:dyDescent="0.2">
      <c r="C115" s="69"/>
      <c r="D115" s="69"/>
    </row>
    <row r="116" spans="3:4" s="30" customFormat="1" x14ac:dyDescent="0.2">
      <c r="C116" s="69"/>
      <c r="D116" s="69"/>
    </row>
    <row r="117" spans="3:4" s="30" customFormat="1" x14ac:dyDescent="0.2">
      <c r="C117" s="69"/>
      <c r="D117" s="69"/>
    </row>
    <row r="118" spans="3:4" s="30" customFormat="1" x14ac:dyDescent="0.2">
      <c r="C118" s="69"/>
      <c r="D118" s="69"/>
    </row>
    <row r="119" spans="3:4" s="30" customFormat="1" x14ac:dyDescent="0.2">
      <c r="C119" s="69"/>
      <c r="D119" s="69"/>
    </row>
    <row r="120" spans="3:4" s="30" customFormat="1" x14ac:dyDescent="0.2">
      <c r="C120" s="69"/>
      <c r="D120" s="69"/>
    </row>
    <row r="121" spans="3:4" s="30" customFormat="1" x14ac:dyDescent="0.2">
      <c r="C121" s="69"/>
      <c r="D121" s="69"/>
    </row>
    <row r="122" spans="3:4" s="30" customFormat="1" x14ac:dyDescent="0.2">
      <c r="C122" s="69"/>
      <c r="D122" s="69"/>
    </row>
    <row r="123" spans="3:4" s="30" customFormat="1" x14ac:dyDescent="0.2">
      <c r="C123" s="69"/>
      <c r="D123" s="69"/>
    </row>
    <row r="124" spans="3:4" s="30" customFormat="1" x14ac:dyDescent="0.2">
      <c r="C124" s="69"/>
      <c r="D124" s="69"/>
    </row>
    <row r="125" spans="3:4" s="30" customFormat="1" x14ac:dyDescent="0.2">
      <c r="C125" s="69"/>
      <c r="D125" s="69"/>
    </row>
    <row r="126" spans="3:4" s="30" customFormat="1" x14ac:dyDescent="0.2">
      <c r="C126" s="69"/>
      <c r="D126" s="69"/>
    </row>
    <row r="127" spans="3:4" s="30" customFormat="1" x14ac:dyDescent="0.2">
      <c r="C127" s="69"/>
      <c r="D127" s="69"/>
    </row>
    <row r="128" spans="3:4" s="30" customFormat="1" x14ac:dyDescent="0.2">
      <c r="C128" s="69"/>
      <c r="D128" s="69"/>
    </row>
    <row r="129" spans="3:4" s="30" customFormat="1" x14ac:dyDescent="0.2">
      <c r="C129" s="69"/>
      <c r="D129" s="69"/>
    </row>
    <row r="130" spans="3:4" s="30" customFormat="1" x14ac:dyDescent="0.2">
      <c r="C130" s="69"/>
      <c r="D130" s="69"/>
    </row>
    <row r="131" spans="3:4" s="30" customFormat="1" x14ac:dyDescent="0.2">
      <c r="C131" s="69"/>
      <c r="D131" s="69"/>
    </row>
    <row r="132" spans="3:4" s="30" customFormat="1" x14ac:dyDescent="0.2">
      <c r="C132" s="69"/>
      <c r="D132" s="69"/>
    </row>
    <row r="133" spans="3:4" s="30" customFormat="1" x14ac:dyDescent="0.2">
      <c r="C133" s="69"/>
      <c r="D133" s="69"/>
    </row>
    <row r="134" spans="3:4" s="30" customFormat="1" x14ac:dyDescent="0.2">
      <c r="C134" s="69"/>
      <c r="D134" s="69"/>
    </row>
    <row r="135" spans="3:4" s="30" customFormat="1" x14ac:dyDescent="0.2">
      <c r="C135" s="69"/>
      <c r="D135" s="69"/>
    </row>
    <row r="136" spans="3:4" s="30" customFormat="1" x14ac:dyDescent="0.2">
      <c r="C136" s="69"/>
      <c r="D136" s="69"/>
    </row>
    <row r="137" spans="3:4" s="30" customFormat="1" x14ac:dyDescent="0.2">
      <c r="C137" s="69"/>
      <c r="D137" s="69"/>
    </row>
    <row r="138" spans="3:4" s="30" customFormat="1" x14ac:dyDescent="0.2">
      <c r="C138" s="69"/>
      <c r="D138" s="69"/>
    </row>
    <row r="139" spans="3:4" s="30" customFormat="1" x14ac:dyDescent="0.2">
      <c r="C139" s="69"/>
      <c r="D139" s="69"/>
    </row>
    <row r="140" spans="3:4" s="30" customFormat="1" x14ac:dyDescent="0.2">
      <c r="C140" s="69"/>
      <c r="D140" s="69"/>
    </row>
    <row r="141" spans="3:4" s="30" customFormat="1" x14ac:dyDescent="0.2">
      <c r="C141" s="69"/>
      <c r="D141" s="69"/>
    </row>
    <row r="142" spans="3:4" s="30" customFormat="1" x14ac:dyDescent="0.2">
      <c r="C142" s="69"/>
      <c r="D142" s="69"/>
    </row>
    <row r="143" spans="3:4" s="30" customFormat="1" x14ac:dyDescent="0.2">
      <c r="C143" s="69"/>
      <c r="D143" s="69"/>
    </row>
    <row r="144" spans="3:4" s="30" customFormat="1" x14ac:dyDescent="0.2">
      <c r="C144" s="69"/>
      <c r="D144" s="69"/>
    </row>
    <row r="145" spans="3:4" s="30" customFormat="1" x14ac:dyDescent="0.2">
      <c r="C145" s="69"/>
      <c r="D145" s="69"/>
    </row>
    <row r="146" spans="3:4" s="30" customFormat="1" x14ac:dyDescent="0.2">
      <c r="C146" s="69"/>
      <c r="D146" s="69"/>
    </row>
    <row r="147" spans="3:4" s="30" customFormat="1" x14ac:dyDescent="0.2">
      <c r="C147" s="69"/>
      <c r="D147" s="69"/>
    </row>
    <row r="148" spans="3:4" s="30" customFormat="1" x14ac:dyDescent="0.2">
      <c r="C148" s="69"/>
      <c r="D148" s="69"/>
    </row>
    <row r="149" spans="3:4" s="30" customFormat="1" x14ac:dyDescent="0.2">
      <c r="C149" s="69"/>
      <c r="D149" s="69"/>
    </row>
    <row r="150" spans="3:4" s="30" customFormat="1" x14ac:dyDescent="0.2">
      <c r="C150" s="69"/>
      <c r="D150" s="69"/>
    </row>
    <row r="151" spans="3:4" s="30" customFormat="1" x14ac:dyDescent="0.2">
      <c r="C151" s="69"/>
      <c r="D151" s="69"/>
    </row>
    <row r="152" spans="3:4" s="30" customFormat="1" x14ac:dyDescent="0.2">
      <c r="C152" s="69"/>
      <c r="D152" s="69"/>
    </row>
    <row r="153" spans="3:4" s="30" customFormat="1" x14ac:dyDescent="0.2">
      <c r="C153" s="69"/>
      <c r="D153" s="69"/>
    </row>
    <row r="154" spans="3:4" s="30" customFormat="1" x14ac:dyDescent="0.2">
      <c r="C154" s="69"/>
      <c r="D154" s="69"/>
    </row>
    <row r="155" spans="3:4" s="30" customFormat="1" x14ac:dyDescent="0.2">
      <c r="C155" s="69"/>
      <c r="D155" s="69"/>
    </row>
    <row r="156" spans="3:4" s="30" customFormat="1" x14ac:dyDescent="0.2">
      <c r="C156" s="69"/>
      <c r="D156" s="69"/>
    </row>
    <row r="157" spans="3:4" s="30" customFormat="1" x14ac:dyDescent="0.2">
      <c r="C157" s="69"/>
      <c r="D157" s="69"/>
    </row>
    <row r="158" spans="3:4" s="30" customFormat="1" x14ac:dyDescent="0.2">
      <c r="C158" s="69"/>
      <c r="D158" s="69"/>
    </row>
    <row r="159" spans="3:4" s="30" customFormat="1" x14ac:dyDescent="0.2">
      <c r="C159" s="69"/>
      <c r="D159" s="69"/>
    </row>
    <row r="160" spans="3:4" s="30" customFormat="1" x14ac:dyDescent="0.2">
      <c r="C160" s="69"/>
      <c r="D160" s="69"/>
    </row>
    <row r="161" spans="3:4" s="30" customFormat="1" x14ac:dyDescent="0.2">
      <c r="C161" s="69"/>
      <c r="D161" s="69"/>
    </row>
    <row r="162" spans="3:4" s="30" customFormat="1" x14ac:dyDescent="0.2">
      <c r="C162" s="69"/>
      <c r="D162" s="69"/>
    </row>
    <row r="163" spans="3:4" s="30" customFormat="1" x14ac:dyDescent="0.2">
      <c r="C163" s="69"/>
      <c r="D163" s="69"/>
    </row>
    <row r="164" spans="3:4" s="30" customFormat="1" x14ac:dyDescent="0.2">
      <c r="C164" s="69"/>
      <c r="D164" s="69"/>
    </row>
    <row r="165" spans="3:4" s="30" customFormat="1" x14ac:dyDescent="0.2">
      <c r="C165" s="69"/>
      <c r="D165" s="69"/>
    </row>
    <row r="166" spans="3:4" s="30" customFormat="1" x14ac:dyDescent="0.2">
      <c r="C166" s="69"/>
      <c r="D166" s="69"/>
    </row>
    <row r="167" spans="3:4" s="30" customFormat="1" x14ac:dyDescent="0.2">
      <c r="C167" s="69"/>
      <c r="D167" s="69"/>
    </row>
    <row r="168" spans="3:4" s="30" customFormat="1" x14ac:dyDescent="0.2">
      <c r="C168" s="69"/>
      <c r="D168" s="69"/>
    </row>
    <row r="169" spans="3:4" s="30" customFormat="1" x14ac:dyDescent="0.2">
      <c r="C169" s="69"/>
      <c r="D169" s="69"/>
    </row>
    <row r="170" spans="3:4" s="30" customFormat="1" x14ac:dyDescent="0.2">
      <c r="C170" s="69"/>
      <c r="D170" s="69"/>
    </row>
    <row r="171" spans="3:4" s="30" customFormat="1" x14ac:dyDescent="0.2">
      <c r="C171" s="69"/>
      <c r="D171" s="69"/>
    </row>
    <row r="172" spans="3:4" s="30" customFormat="1" x14ac:dyDescent="0.2">
      <c r="C172" s="69"/>
      <c r="D172" s="69"/>
    </row>
    <row r="173" spans="3:4" s="30" customFormat="1" x14ac:dyDescent="0.2">
      <c r="C173" s="69"/>
      <c r="D173" s="69"/>
    </row>
    <row r="174" spans="3:4" s="30" customFormat="1" x14ac:dyDescent="0.2">
      <c r="C174" s="69"/>
      <c r="D174" s="69"/>
    </row>
    <row r="175" spans="3:4" s="30" customFormat="1" x14ac:dyDescent="0.2">
      <c r="C175" s="69"/>
      <c r="D175" s="69"/>
    </row>
    <row r="176" spans="3:4" s="30" customFormat="1" x14ac:dyDescent="0.2">
      <c r="C176" s="69"/>
      <c r="D176" s="69"/>
    </row>
    <row r="177" spans="3:4" s="30" customFormat="1" x14ac:dyDescent="0.2">
      <c r="C177" s="69"/>
      <c r="D177" s="69"/>
    </row>
    <row r="178" spans="3:4" s="30" customFormat="1" x14ac:dyDescent="0.2">
      <c r="C178" s="69"/>
      <c r="D178" s="69"/>
    </row>
    <row r="179" spans="3:4" s="30" customFormat="1" x14ac:dyDescent="0.2">
      <c r="C179" s="69"/>
      <c r="D179" s="69"/>
    </row>
    <row r="180" spans="3:4" s="30" customFormat="1" x14ac:dyDescent="0.2">
      <c r="C180" s="69"/>
      <c r="D180" s="69"/>
    </row>
    <row r="181" spans="3:4" s="30" customFormat="1" x14ac:dyDescent="0.2">
      <c r="C181" s="69"/>
      <c r="D181" s="69"/>
    </row>
    <row r="182" spans="3:4" s="30" customFormat="1" x14ac:dyDescent="0.2">
      <c r="C182" s="69"/>
      <c r="D182" s="69"/>
    </row>
    <row r="183" spans="3:4" s="30" customFormat="1" x14ac:dyDescent="0.2">
      <c r="C183" s="69"/>
      <c r="D183" s="69"/>
    </row>
    <row r="184" spans="3:4" s="30" customFormat="1" x14ac:dyDescent="0.2">
      <c r="C184" s="69"/>
      <c r="D184" s="69"/>
    </row>
    <row r="185" spans="3:4" s="30" customFormat="1" x14ac:dyDescent="0.2">
      <c r="C185" s="69"/>
      <c r="D185" s="69"/>
    </row>
    <row r="186" spans="3:4" s="30" customFormat="1" x14ac:dyDescent="0.2">
      <c r="C186" s="69"/>
      <c r="D186" s="69"/>
    </row>
    <row r="187" spans="3:4" s="30" customFormat="1" x14ac:dyDescent="0.2">
      <c r="C187" s="69"/>
      <c r="D187" s="69"/>
    </row>
    <row r="188" spans="3:4" s="30" customFormat="1" x14ac:dyDescent="0.2">
      <c r="C188" s="69"/>
      <c r="D188" s="69"/>
    </row>
    <row r="189" spans="3:4" s="30" customFormat="1" x14ac:dyDescent="0.2">
      <c r="C189" s="69"/>
      <c r="D189" s="69"/>
    </row>
    <row r="190" spans="3:4" s="30" customFormat="1" x14ac:dyDescent="0.2">
      <c r="C190" s="69"/>
      <c r="D190" s="69"/>
    </row>
    <row r="191" spans="3:4" s="30" customFormat="1" x14ac:dyDescent="0.2">
      <c r="C191" s="69"/>
      <c r="D191" s="69"/>
    </row>
    <row r="192" spans="3:4" s="30" customFormat="1" x14ac:dyDescent="0.2">
      <c r="C192" s="69"/>
      <c r="D192" s="69"/>
    </row>
    <row r="193" spans="3:4" s="30" customFormat="1" x14ac:dyDescent="0.2">
      <c r="C193" s="69"/>
      <c r="D193" s="69"/>
    </row>
    <row r="194" spans="3:4" s="30" customFormat="1" x14ac:dyDescent="0.2">
      <c r="C194" s="69"/>
      <c r="D194" s="69"/>
    </row>
    <row r="195" spans="3:4" s="30" customFormat="1" x14ac:dyDescent="0.2">
      <c r="C195" s="69"/>
      <c r="D195" s="69"/>
    </row>
    <row r="196" spans="3:4" s="30" customFormat="1" x14ac:dyDescent="0.2">
      <c r="C196" s="69"/>
      <c r="D196" s="69"/>
    </row>
    <row r="197" spans="3:4" s="30" customFormat="1" x14ac:dyDescent="0.2">
      <c r="C197" s="69"/>
      <c r="D197" s="69"/>
    </row>
    <row r="198" spans="3:4" s="30" customFormat="1" x14ac:dyDescent="0.2">
      <c r="C198" s="69"/>
      <c r="D198" s="69"/>
    </row>
    <row r="199" spans="3:4" s="30" customFormat="1" x14ac:dyDescent="0.2">
      <c r="C199" s="69"/>
      <c r="D199" s="69"/>
    </row>
    <row r="200" spans="3:4" s="30" customFormat="1" x14ac:dyDescent="0.2">
      <c r="C200" s="69"/>
      <c r="D200" s="69"/>
    </row>
    <row r="201" spans="3:4" s="30" customFormat="1" x14ac:dyDescent="0.2">
      <c r="C201" s="69"/>
      <c r="D201" s="69"/>
    </row>
    <row r="202" spans="3:4" s="30" customFormat="1" x14ac:dyDescent="0.2">
      <c r="C202" s="69"/>
      <c r="D202" s="69"/>
    </row>
    <row r="203" spans="3:4" s="30" customFormat="1" x14ac:dyDescent="0.2">
      <c r="C203" s="69"/>
      <c r="D203" s="69"/>
    </row>
    <row r="204" spans="3:4" s="30" customFormat="1" x14ac:dyDescent="0.2">
      <c r="C204" s="69"/>
      <c r="D204" s="69"/>
    </row>
    <row r="205" spans="3:4" s="30" customFormat="1" x14ac:dyDescent="0.2">
      <c r="C205" s="69"/>
      <c r="D205" s="69"/>
    </row>
    <row r="206" spans="3:4" s="30" customFormat="1" x14ac:dyDescent="0.2">
      <c r="C206" s="69"/>
      <c r="D206" s="69"/>
    </row>
    <row r="207" spans="3:4" s="30" customFormat="1" x14ac:dyDescent="0.2">
      <c r="C207" s="69"/>
      <c r="D207" s="69"/>
    </row>
    <row r="208" spans="3:4" s="30" customFormat="1" x14ac:dyDescent="0.2">
      <c r="C208" s="69"/>
      <c r="D208" s="69"/>
    </row>
    <row r="209" spans="3:4" s="30" customFormat="1" x14ac:dyDescent="0.2">
      <c r="C209" s="69"/>
      <c r="D209" s="69"/>
    </row>
    <row r="210" spans="3:4" s="30" customFormat="1" x14ac:dyDescent="0.2">
      <c r="C210" s="69"/>
      <c r="D210" s="69"/>
    </row>
    <row r="211" spans="3:4" s="30" customFormat="1" x14ac:dyDescent="0.2">
      <c r="C211" s="69"/>
      <c r="D211" s="69"/>
    </row>
    <row r="212" spans="3:4" s="30" customFormat="1" x14ac:dyDescent="0.2">
      <c r="C212" s="69"/>
      <c r="D212" s="69"/>
    </row>
    <row r="213" spans="3:4" s="30" customFormat="1" x14ac:dyDescent="0.2">
      <c r="C213" s="69"/>
      <c r="D213" s="69"/>
    </row>
    <row r="214" spans="3:4" s="30" customFormat="1" x14ac:dyDescent="0.2">
      <c r="C214" s="69"/>
      <c r="D214" s="69"/>
    </row>
    <row r="215" spans="3:4" s="30" customFormat="1" x14ac:dyDescent="0.2">
      <c r="C215" s="69"/>
      <c r="D215" s="69"/>
    </row>
    <row r="216" spans="3:4" s="30" customFormat="1" x14ac:dyDescent="0.2">
      <c r="C216" s="69"/>
      <c r="D216" s="69"/>
    </row>
    <row r="217" spans="3:4" s="30" customFormat="1" x14ac:dyDescent="0.2">
      <c r="C217" s="69"/>
      <c r="D217" s="69"/>
    </row>
    <row r="218" spans="3:4" s="30" customFormat="1" x14ac:dyDescent="0.2">
      <c r="C218" s="69"/>
      <c r="D218" s="69"/>
    </row>
    <row r="219" spans="3:4" s="30" customFormat="1" x14ac:dyDescent="0.2">
      <c r="C219" s="69"/>
      <c r="D219" s="69"/>
    </row>
    <row r="220" spans="3:4" s="30" customFormat="1" x14ac:dyDescent="0.2">
      <c r="C220" s="69"/>
      <c r="D220" s="69"/>
    </row>
    <row r="221" spans="3:4" s="30" customFormat="1" x14ac:dyDescent="0.2">
      <c r="C221" s="69"/>
      <c r="D221" s="69"/>
    </row>
    <row r="222" spans="3:4" s="30" customFormat="1" x14ac:dyDescent="0.2">
      <c r="C222" s="69"/>
      <c r="D222" s="69"/>
    </row>
    <row r="223" spans="3:4" s="30" customFormat="1" x14ac:dyDescent="0.2">
      <c r="C223" s="69"/>
      <c r="D223" s="69"/>
    </row>
    <row r="224" spans="3:4" s="30" customFormat="1" x14ac:dyDescent="0.2">
      <c r="C224" s="69"/>
      <c r="D224" s="69"/>
    </row>
    <row r="225" spans="3:4" s="30" customFormat="1" x14ac:dyDescent="0.2">
      <c r="C225" s="69"/>
      <c r="D225" s="69"/>
    </row>
    <row r="226" spans="3:4" s="30" customFormat="1" x14ac:dyDescent="0.2">
      <c r="C226" s="69"/>
      <c r="D226" s="69"/>
    </row>
    <row r="227" spans="3:4" s="30" customFormat="1" x14ac:dyDescent="0.2">
      <c r="C227" s="69"/>
      <c r="D227" s="69"/>
    </row>
    <row r="228" spans="3:4" s="30" customFormat="1" x14ac:dyDescent="0.2">
      <c r="C228" s="69"/>
      <c r="D228" s="69"/>
    </row>
    <row r="229" spans="3:4" s="30" customFormat="1" x14ac:dyDescent="0.2">
      <c r="C229" s="69"/>
      <c r="D229" s="69"/>
    </row>
    <row r="230" spans="3:4" s="30" customFormat="1" x14ac:dyDescent="0.2">
      <c r="C230" s="69"/>
      <c r="D230" s="69"/>
    </row>
    <row r="231" spans="3:4" s="30" customFormat="1" x14ac:dyDescent="0.2">
      <c r="C231" s="69"/>
      <c r="D231" s="69"/>
    </row>
    <row r="232" spans="3:4" s="30" customFormat="1" x14ac:dyDescent="0.2">
      <c r="C232" s="69"/>
      <c r="D232" s="69"/>
    </row>
    <row r="233" spans="3:4" s="30" customFormat="1" x14ac:dyDescent="0.2">
      <c r="C233" s="69"/>
      <c r="D233" s="69"/>
    </row>
    <row r="234" spans="3:4" s="30" customFormat="1" x14ac:dyDescent="0.2">
      <c r="C234" s="69"/>
      <c r="D234" s="69"/>
    </row>
    <row r="235" spans="3:4" s="30" customFormat="1" x14ac:dyDescent="0.2">
      <c r="C235" s="69"/>
      <c r="D235" s="69"/>
    </row>
    <row r="236" spans="3:4" s="30" customFormat="1" x14ac:dyDescent="0.2">
      <c r="C236" s="69"/>
      <c r="D236" s="69"/>
    </row>
    <row r="237" spans="3:4" s="30" customFormat="1" x14ac:dyDescent="0.2">
      <c r="C237" s="69"/>
      <c r="D237" s="69"/>
    </row>
    <row r="238" spans="3:4" s="30" customFormat="1" x14ac:dyDescent="0.2">
      <c r="C238" s="69"/>
      <c r="D238" s="69"/>
    </row>
    <row r="239" spans="3:4" s="30" customFormat="1" x14ac:dyDescent="0.2">
      <c r="C239" s="69"/>
      <c r="D239" s="69"/>
    </row>
  </sheetData>
  <sheetProtection password="CF1F" sheet="1" objects="1" scenarios="1" insertHyperlinks="0"/>
  <mergeCells count="11">
    <mergeCell ref="F5:G5"/>
    <mergeCell ref="F16:G19"/>
    <mergeCell ref="F21:G24"/>
    <mergeCell ref="B2:F2"/>
    <mergeCell ref="B4:D4"/>
    <mergeCell ref="B25:D25"/>
    <mergeCell ref="B26:D26"/>
    <mergeCell ref="C13:D13"/>
    <mergeCell ref="B13:B14"/>
    <mergeCell ref="C14:D14"/>
    <mergeCell ref="C19:D19"/>
  </mergeCells>
  <hyperlinks>
    <hyperlink ref="B28" r:id="rId1" display="© Möller Agrarmarketing"/>
  </hyperlinks>
  <printOptions horizontalCentered="1"/>
  <pageMargins left="0.31496062992125984" right="0.31496062992125984" top="0.39370078740157483" bottom="0.39370078740157483" header="0.31496062992125984" footer="0.31496062992125984"/>
  <pageSetup paperSize="9" scale="96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B40"/>
  <sheetViews>
    <sheetView showGridLines="0" topLeftCell="A16" workbookViewId="0">
      <selection activeCell="K16" sqref="K16"/>
    </sheetView>
  </sheetViews>
  <sheetFormatPr baseColWidth="10" defaultRowHeight="12.75" x14ac:dyDescent="0.2"/>
  <cols>
    <col min="1" max="1" width="4.7109375" style="28" customWidth="1"/>
    <col min="2" max="2" width="13.28515625" style="28" customWidth="1"/>
    <col min="3" max="3" width="9.28515625" style="29" customWidth="1"/>
    <col min="4" max="4" width="4.7109375" style="29" customWidth="1"/>
    <col min="5" max="5" width="9.28515625" style="29" customWidth="1"/>
    <col min="6" max="6" width="4.7109375" style="29" customWidth="1"/>
    <col min="7" max="7" width="2.7109375" style="28" customWidth="1"/>
    <col min="8" max="8" width="16.140625" style="28" customWidth="1"/>
    <col min="9" max="11" width="9.7109375" style="28" customWidth="1"/>
    <col min="12" max="13" width="4.7109375" style="28" customWidth="1"/>
    <col min="14" max="14" width="7.42578125" style="5" customWidth="1"/>
    <col min="15" max="16" width="10.28515625" style="5" hidden="1" customWidth="1"/>
    <col min="17" max="17" width="12.28515625" style="5" hidden="1" customWidth="1"/>
    <col min="18" max="16384" width="11.42578125" style="5"/>
  </cols>
  <sheetData>
    <row r="1" spans="1:17" ht="21" customHeight="1" x14ac:dyDescent="0.2"/>
    <row r="2" spans="1:17" ht="57" customHeight="1" x14ac:dyDescent="0.25">
      <c r="B2" s="134" t="s">
        <v>19</v>
      </c>
      <c r="C2" s="134"/>
      <c r="D2" s="134"/>
      <c r="E2" s="134"/>
      <c r="F2" s="134"/>
      <c r="G2" s="134"/>
      <c r="H2" s="134"/>
      <c r="I2" s="134"/>
      <c r="J2" s="30"/>
      <c r="K2" s="30"/>
      <c r="L2" s="30"/>
    </row>
    <row r="3" spans="1:17" s="18" customFormat="1" ht="15" customHeight="1" x14ac:dyDescent="0.2">
      <c r="A3" s="31"/>
      <c r="B3" s="32" t="s">
        <v>3</v>
      </c>
      <c r="C3" s="19" t="s">
        <v>17</v>
      </c>
      <c r="D3" s="10"/>
      <c r="E3" s="10"/>
      <c r="F3" s="10"/>
      <c r="G3" s="31"/>
      <c r="H3" s="33"/>
      <c r="I3" s="33"/>
      <c r="J3" s="33"/>
      <c r="K3" s="33"/>
      <c r="L3" s="33"/>
      <c r="M3" s="31"/>
    </row>
    <row r="4" spans="1:17" s="16" customFormat="1" ht="30" customHeight="1" x14ac:dyDescent="0.2">
      <c r="A4" s="34"/>
      <c r="B4" s="35" t="s">
        <v>5</v>
      </c>
      <c r="C4" s="135" t="s">
        <v>4</v>
      </c>
      <c r="D4" s="136"/>
      <c r="E4" s="115" t="s">
        <v>20</v>
      </c>
      <c r="F4" s="116"/>
      <c r="G4" s="34"/>
      <c r="H4" s="36" t="s">
        <v>18</v>
      </c>
      <c r="I4" s="34"/>
      <c r="J4" s="34"/>
      <c r="K4" s="34"/>
      <c r="L4" s="34"/>
      <c r="M4" s="34"/>
      <c r="O4" s="17" t="s">
        <v>9</v>
      </c>
      <c r="P4" s="17" t="s">
        <v>10</v>
      </c>
      <c r="Q4" s="17" t="s">
        <v>8</v>
      </c>
    </row>
    <row r="5" spans="1:17" s="16" customFormat="1" ht="30" customHeight="1" x14ac:dyDescent="0.2">
      <c r="A5" s="34"/>
      <c r="B5" s="37">
        <v>1</v>
      </c>
      <c r="C5" s="137" t="s">
        <v>7</v>
      </c>
      <c r="D5" s="138"/>
      <c r="E5" s="137" t="s">
        <v>7</v>
      </c>
      <c r="F5" s="138"/>
      <c r="G5" s="34"/>
      <c r="H5" s="10" t="s">
        <v>9</v>
      </c>
      <c r="I5" s="38">
        <f>C17*K16</f>
        <v>10129.88025</v>
      </c>
      <c r="J5" s="34"/>
      <c r="K5" s="34"/>
      <c r="L5" s="34"/>
      <c r="M5" s="34"/>
      <c r="N5" s="21"/>
      <c r="O5" s="20"/>
      <c r="P5" s="20"/>
      <c r="Q5" s="24"/>
    </row>
    <row r="6" spans="1:17" s="16" customFormat="1" ht="30" customHeight="1" x14ac:dyDescent="0.2">
      <c r="A6" s="34"/>
      <c r="B6" s="37">
        <v>2</v>
      </c>
      <c r="C6" s="39">
        <f>O6/10</f>
        <v>10</v>
      </c>
      <c r="D6" s="40"/>
      <c r="E6" s="41">
        <f>P6/10</f>
        <v>6</v>
      </c>
      <c r="F6" s="40"/>
      <c r="G6" s="34"/>
      <c r="H6" s="10" t="s">
        <v>8</v>
      </c>
      <c r="I6" s="38">
        <f>E17*K16</f>
        <v>5896.1279999999997</v>
      </c>
      <c r="J6" s="34"/>
      <c r="K6" s="34"/>
      <c r="L6" s="34"/>
      <c r="M6" s="34"/>
      <c r="N6" s="21"/>
      <c r="O6" s="26">
        <v>100</v>
      </c>
      <c r="P6" s="26">
        <v>60</v>
      </c>
      <c r="Q6" s="27">
        <f>IF($B6&lt;=$J$21,$J$20,$J$22)</f>
        <v>140</v>
      </c>
    </row>
    <row r="7" spans="1:17" s="16" customFormat="1" ht="30" customHeight="1" x14ac:dyDescent="0.2">
      <c r="A7" s="34"/>
      <c r="B7" s="37">
        <v>3</v>
      </c>
      <c r="C7" s="39">
        <f t="shared" ref="C7:C13" si="0">O7/10</f>
        <v>5.5</v>
      </c>
      <c r="D7" s="40"/>
      <c r="E7" s="41">
        <f t="shared" ref="E7:E13" si="1">P7/10</f>
        <v>6</v>
      </c>
      <c r="F7" s="40"/>
      <c r="G7" s="34"/>
      <c r="H7" s="34"/>
      <c r="I7" s="34"/>
      <c r="J7" s="34"/>
      <c r="K7" s="34"/>
      <c r="L7" s="34"/>
      <c r="M7" s="34"/>
      <c r="N7" s="21"/>
      <c r="O7" s="26">
        <v>55</v>
      </c>
      <c r="P7" s="26">
        <v>60</v>
      </c>
      <c r="Q7" s="27">
        <f t="shared" ref="Q7:Q13" si="2">IF(B7&lt;=$J$21,$J$20,$J$22)</f>
        <v>140</v>
      </c>
    </row>
    <row r="8" spans="1:17" s="16" customFormat="1" ht="30" customHeight="1" x14ac:dyDescent="0.2">
      <c r="A8" s="34"/>
      <c r="B8" s="37">
        <v>4</v>
      </c>
      <c r="C8" s="39">
        <f t="shared" si="0"/>
        <v>6</v>
      </c>
      <c r="D8" s="40"/>
      <c r="E8" s="41">
        <f t="shared" si="1"/>
        <v>6</v>
      </c>
      <c r="F8" s="40"/>
      <c r="G8" s="34"/>
      <c r="H8" s="34"/>
      <c r="I8" s="34"/>
      <c r="J8" s="34"/>
      <c r="K8" s="34"/>
      <c r="L8" s="34"/>
      <c r="M8" s="34"/>
      <c r="N8" s="21"/>
      <c r="O8" s="26">
        <v>60</v>
      </c>
      <c r="P8" s="26">
        <v>60</v>
      </c>
      <c r="Q8" s="27">
        <f t="shared" si="2"/>
        <v>140</v>
      </c>
    </row>
    <row r="9" spans="1:17" s="16" customFormat="1" ht="30" customHeight="1" x14ac:dyDescent="0.2">
      <c r="A9" s="34"/>
      <c r="B9" s="37">
        <v>5</v>
      </c>
      <c r="C9" s="39">
        <f t="shared" si="0"/>
        <v>6</v>
      </c>
      <c r="D9" s="40"/>
      <c r="E9" s="41">
        <f t="shared" si="1"/>
        <v>6</v>
      </c>
      <c r="F9" s="40"/>
      <c r="G9" s="34"/>
      <c r="H9" s="34"/>
      <c r="I9" s="34"/>
      <c r="J9" s="34"/>
      <c r="K9" s="34"/>
      <c r="L9" s="34"/>
      <c r="M9" s="34"/>
      <c r="N9" s="21"/>
      <c r="O9" s="26">
        <v>60</v>
      </c>
      <c r="P9" s="26">
        <v>60</v>
      </c>
      <c r="Q9" s="27">
        <f t="shared" si="2"/>
        <v>120</v>
      </c>
    </row>
    <row r="10" spans="1:17" s="16" customFormat="1" ht="30" customHeight="1" x14ac:dyDescent="0.2">
      <c r="A10" s="34"/>
      <c r="B10" s="37">
        <v>6</v>
      </c>
      <c r="C10" s="39">
        <f t="shared" si="0"/>
        <v>5</v>
      </c>
      <c r="D10" s="40"/>
      <c r="E10" s="41">
        <f t="shared" si="1"/>
        <v>5</v>
      </c>
      <c r="F10" s="40"/>
      <c r="G10" s="34"/>
      <c r="H10" s="34"/>
      <c r="I10" s="34"/>
      <c r="J10" s="34"/>
      <c r="K10" s="34"/>
      <c r="L10" s="34"/>
      <c r="M10" s="34"/>
      <c r="N10" s="21"/>
      <c r="O10" s="26">
        <v>50</v>
      </c>
      <c r="P10" s="26">
        <v>50</v>
      </c>
      <c r="Q10" s="27">
        <f t="shared" si="2"/>
        <v>120</v>
      </c>
    </row>
    <row r="11" spans="1:17" s="16" customFormat="1" ht="30" customHeight="1" x14ac:dyDescent="0.2">
      <c r="A11" s="34"/>
      <c r="B11" s="37">
        <v>7</v>
      </c>
      <c r="C11" s="39">
        <f t="shared" si="0"/>
        <v>4</v>
      </c>
      <c r="D11" s="40"/>
      <c r="E11" s="41">
        <f t="shared" si="1"/>
        <v>4</v>
      </c>
      <c r="F11" s="40"/>
      <c r="G11" s="34"/>
      <c r="H11" s="34"/>
      <c r="I11" s="34"/>
      <c r="J11" s="34"/>
      <c r="K11" s="34"/>
      <c r="L11" s="34"/>
      <c r="M11" s="34"/>
      <c r="N11" s="21"/>
      <c r="O11" s="26">
        <v>40</v>
      </c>
      <c r="P11" s="26">
        <v>40</v>
      </c>
      <c r="Q11" s="27">
        <f t="shared" si="2"/>
        <v>120</v>
      </c>
    </row>
    <row r="12" spans="1:17" s="16" customFormat="1" ht="30" customHeight="1" x14ac:dyDescent="0.2">
      <c r="A12" s="34"/>
      <c r="B12" s="37">
        <v>8</v>
      </c>
      <c r="C12" s="39">
        <f t="shared" si="0"/>
        <v>3</v>
      </c>
      <c r="D12" s="40"/>
      <c r="E12" s="41">
        <f t="shared" si="1"/>
        <v>3</v>
      </c>
      <c r="F12" s="40"/>
      <c r="G12" s="34"/>
      <c r="H12" s="34"/>
      <c r="I12" s="34"/>
      <c r="J12" s="34"/>
      <c r="K12" s="34"/>
      <c r="L12" s="34"/>
      <c r="M12" s="34"/>
      <c r="N12" s="21"/>
      <c r="O12" s="26">
        <v>30</v>
      </c>
      <c r="P12" s="26">
        <v>30</v>
      </c>
      <c r="Q12" s="27">
        <f t="shared" si="2"/>
        <v>120</v>
      </c>
    </row>
    <row r="13" spans="1:17" s="16" customFormat="1" ht="30" customHeight="1" x14ac:dyDescent="0.2">
      <c r="A13" s="34"/>
      <c r="B13" s="37">
        <v>9</v>
      </c>
      <c r="C13" s="39">
        <f t="shared" si="0"/>
        <v>2</v>
      </c>
      <c r="D13" s="40"/>
      <c r="E13" s="41">
        <f t="shared" si="1"/>
        <v>2</v>
      </c>
      <c r="F13" s="40"/>
      <c r="G13" s="34"/>
      <c r="H13" s="34"/>
      <c r="I13" s="34"/>
      <c r="J13" s="34"/>
      <c r="K13" s="34"/>
      <c r="L13" s="34"/>
      <c r="M13" s="34"/>
      <c r="N13" s="21"/>
      <c r="O13" s="26">
        <v>20</v>
      </c>
      <c r="P13" s="26">
        <v>20</v>
      </c>
      <c r="Q13" s="27">
        <f t="shared" si="2"/>
        <v>120</v>
      </c>
    </row>
    <row r="14" spans="1:17" ht="30" customHeight="1" x14ac:dyDescent="0.2">
      <c r="B14" s="35" t="s">
        <v>6</v>
      </c>
      <c r="C14" s="119">
        <f>SUM(C5:C13)*7</f>
        <v>290.5</v>
      </c>
      <c r="D14" s="120"/>
      <c r="E14" s="124">
        <f>SUMPRODUCT(E6:E13,Q6:Q13)/1000*7</f>
        <v>34.44</v>
      </c>
      <c r="F14" s="125"/>
      <c r="N14" s="22"/>
      <c r="O14" s="22"/>
      <c r="P14" s="22"/>
    </row>
    <row r="15" spans="1:17" ht="30" customHeight="1" x14ac:dyDescent="0.2">
      <c r="B15" s="35" t="s">
        <v>21</v>
      </c>
      <c r="C15" s="121">
        <f>C14*(E20+E21)/100+56*E22*E23/60</f>
        <v>91.507499999999993</v>
      </c>
      <c r="D15" s="122"/>
      <c r="E15" s="126">
        <f>E14*K20/100</f>
        <v>55.103999999999999</v>
      </c>
      <c r="F15" s="127"/>
      <c r="N15" s="22"/>
      <c r="O15" s="22"/>
      <c r="P15" s="22"/>
    </row>
    <row r="16" spans="1:17" ht="30" customHeight="1" x14ac:dyDescent="0.2">
      <c r="B16" s="35" t="s">
        <v>23</v>
      </c>
      <c r="C16" s="133">
        <v>10.7</v>
      </c>
      <c r="D16" s="133"/>
      <c r="E16" s="133">
        <v>7</v>
      </c>
      <c r="F16" s="133"/>
      <c r="H16" s="129" t="s">
        <v>13</v>
      </c>
      <c r="I16" s="130"/>
      <c r="J16" s="131"/>
      <c r="K16" s="46">
        <v>100</v>
      </c>
      <c r="L16" s="42"/>
      <c r="N16" s="22"/>
      <c r="O16" s="22"/>
      <c r="P16" s="22"/>
    </row>
    <row r="17" spans="1:54" ht="30" customHeight="1" x14ac:dyDescent="0.2">
      <c r="B17" s="35" t="s">
        <v>22</v>
      </c>
      <c r="C17" s="121">
        <f>C15*(100+C16)/100</f>
        <v>101.29880250000001</v>
      </c>
      <c r="D17" s="122"/>
      <c r="E17" s="126">
        <f>E15*(100+E16)/100</f>
        <v>58.961279999999995</v>
      </c>
      <c r="F17" s="127"/>
      <c r="H17" s="132" t="s">
        <v>14</v>
      </c>
      <c r="I17" s="132"/>
      <c r="J17" s="132"/>
      <c r="K17" s="128">
        <f>(C17-E17)*K16</f>
        <v>4233.7522500000014</v>
      </c>
      <c r="L17" s="128"/>
      <c r="N17" s="22"/>
      <c r="O17" s="22"/>
      <c r="P17" s="22"/>
    </row>
    <row r="18" spans="1:54" ht="15" customHeight="1" x14ac:dyDescent="0.2">
      <c r="C18" s="28"/>
      <c r="D18" s="28"/>
      <c r="E18" s="28"/>
      <c r="F18" s="28"/>
      <c r="N18" s="22"/>
      <c r="O18" s="22"/>
      <c r="P18" s="22"/>
    </row>
    <row r="19" spans="1:54" ht="30" customHeight="1" x14ac:dyDescent="0.2">
      <c r="B19" s="123" t="s">
        <v>9</v>
      </c>
      <c r="C19" s="123"/>
      <c r="D19" s="123"/>
      <c r="E19" s="123"/>
      <c r="F19" s="123"/>
      <c r="H19" s="111" t="s">
        <v>12</v>
      </c>
      <c r="I19" s="117"/>
      <c r="J19" s="57" t="s">
        <v>25</v>
      </c>
      <c r="K19" s="111" t="s">
        <v>24</v>
      </c>
      <c r="L19" s="112"/>
      <c r="N19" s="22"/>
      <c r="O19" s="22"/>
      <c r="P19" s="22"/>
      <c r="Q19" s="25"/>
    </row>
    <row r="20" spans="1:54" ht="30" customHeight="1" x14ac:dyDescent="0.2">
      <c r="B20" s="113" t="s">
        <v>28</v>
      </c>
      <c r="C20" s="113"/>
      <c r="D20" s="113"/>
      <c r="E20" s="48">
        <f>O20/10</f>
        <v>30</v>
      </c>
      <c r="F20" s="43"/>
      <c r="H20" s="115" t="s">
        <v>26</v>
      </c>
      <c r="I20" s="116"/>
      <c r="J20" s="55">
        <v>140</v>
      </c>
      <c r="K20" s="56">
        <v>160</v>
      </c>
      <c r="L20" s="52"/>
      <c r="O20" s="26">
        <v>300</v>
      </c>
    </row>
    <row r="21" spans="1:54" ht="30" customHeight="1" x14ac:dyDescent="0.2">
      <c r="B21" s="113" t="s">
        <v>29</v>
      </c>
      <c r="C21" s="113"/>
      <c r="D21" s="113"/>
      <c r="E21" s="48">
        <f>O21/10</f>
        <v>1.5</v>
      </c>
      <c r="F21" s="43"/>
      <c r="H21" s="115" t="str">
        <f>CONCATENATE(J20&amp;" g/l bis zum Ende der …")</f>
        <v>140 g/l bis zum Ende der …</v>
      </c>
      <c r="I21" s="118"/>
      <c r="J21" s="109">
        <v>4</v>
      </c>
      <c r="K21" s="110"/>
      <c r="L21" s="54"/>
      <c r="O21" s="26">
        <v>15</v>
      </c>
    </row>
    <row r="22" spans="1:54" ht="30" customHeight="1" x14ac:dyDescent="0.2">
      <c r="B22" s="113" t="s">
        <v>16</v>
      </c>
      <c r="C22" s="113"/>
      <c r="D22" s="113"/>
      <c r="E22" s="44">
        <f>O22/10</f>
        <v>0</v>
      </c>
      <c r="F22" s="43"/>
      <c r="H22" s="115" t="s">
        <v>27</v>
      </c>
      <c r="I22" s="116"/>
      <c r="J22" s="55">
        <v>120</v>
      </c>
      <c r="K22" s="56">
        <v>165</v>
      </c>
      <c r="L22" s="53"/>
      <c r="O22" s="26">
        <v>0</v>
      </c>
      <c r="Q22" s="15"/>
    </row>
    <row r="23" spans="1:54" ht="30" customHeight="1" x14ac:dyDescent="0.2">
      <c r="B23" s="113" t="s">
        <v>11</v>
      </c>
      <c r="C23" s="113"/>
      <c r="D23" s="113"/>
      <c r="E23" s="47">
        <v>15</v>
      </c>
      <c r="F23" s="43"/>
      <c r="H23" s="114" t="s">
        <v>15</v>
      </c>
      <c r="I23" s="114"/>
      <c r="J23" s="114"/>
      <c r="K23" s="114"/>
      <c r="L23" s="114"/>
      <c r="M23" s="10"/>
      <c r="O23" s="23"/>
      <c r="Q23" s="15"/>
    </row>
    <row r="24" spans="1:54" ht="14.25" customHeight="1" x14ac:dyDescent="0.2">
      <c r="B24" s="45"/>
      <c r="C24" s="45"/>
      <c r="D24" s="45"/>
      <c r="E24" s="45"/>
      <c r="F24" s="45"/>
    </row>
    <row r="25" spans="1:54" ht="30" customHeight="1" x14ac:dyDescent="0.2">
      <c r="C25" s="28"/>
      <c r="D25" s="28"/>
      <c r="E25" s="28"/>
      <c r="F25" s="28"/>
    </row>
    <row r="26" spans="1:54" ht="15" customHeight="1" x14ac:dyDescent="0.2"/>
    <row r="27" spans="1:54" s="3" customFormat="1" ht="15" customHeight="1" x14ac:dyDescent="0.2">
      <c r="A27" s="2"/>
      <c r="B27" s="6" t="s">
        <v>0</v>
      </c>
      <c r="C27" s="1"/>
      <c r="D27" s="7"/>
      <c r="E27" s="7"/>
      <c r="F27" s="7"/>
      <c r="G27" s="7"/>
      <c r="H27" s="7"/>
      <c r="I27" s="7"/>
      <c r="J27" s="7"/>
      <c r="K27" s="7"/>
      <c r="L27" s="7"/>
      <c r="M27" s="28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</row>
    <row r="28" spans="1:54" s="3" customFormat="1" ht="15" customHeight="1" x14ac:dyDescent="0.2">
      <c r="A28" s="2"/>
      <c r="B28" s="8" t="s">
        <v>1</v>
      </c>
      <c r="C28" s="1"/>
      <c r="D28" s="9"/>
      <c r="E28" s="9"/>
      <c r="F28" s="9"/>
      <c r="G28" s="9"/>
      <c r="H28" s="9"/>
      <c r="I28" s="9"/>
      <c r="J28" s="9"/>
      <c r="K28" s="9"/>
      <c r="L28" s="9"/>
      <c r="M28" s="28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</row>
    <row r="29" spans="1:54" ht="15" customHeight="1" x14ac:dyDescent="0.2">
      <c r="C29" s="28"/>
      <c r="D29" s="28"/>
      <c r="E29" s="28"/>
      <c r="F29" s="28"/>
    </row>
    <row r="30" spans="1:54" s="4" customFormat="1" ht="15" x14ac:dyDescent="0.25">
      <c r="B30" s="10" t="s">
        <v>2</v>
      </c>
      <c r="C30" s="11"/>
      <c r="D30" s="12"/>
      <c r="E30" s="12"/>
      <c r="F30" s="12"/>
    </row>
    <row r="31" spans="1:54" s="4" customFormat="1" ht="15" x14ac:dyDescent="0.25">
      <c r="B31" s="13">
        <v>42825</v>
      </c>
      <c r="C31" s="11"/>
      <c r="D31" s="12"/>
      <c r="E31" s="12"/>
      <c r="F31" s="12"/>
    </row>
    <row r="32" spans="1:54" s="4" customFormat="1" ht="15.75" customHeight="1" x14ac:dyDescent="0.25">
      <c r="B32" s="49">
        <f ca="1">IF(B31-B33&gt;=0,B31-B33,"abgelaufen")</f>
        <v>60</v>
      </c>
      <c r="C32" s="11"/>
      <c r="D32" s="12"/>
      <c r="E32" s="12"/>
      <c r="F32" s="12"/>
    </row>
    <row r="33" spans="2:13" s="4" customFormat="1" ht="15.75" hidden="1" customHeight="1" x14ac:dyDescent="0.25">
      <c r="B33" s="14">
        <f ca="1">TODAY()</f>
        <v>42765</v>
      </c>
      <c r="C33" s="11"/>
      <c r="D33" s="12"/>
      <c r="E33" s="12"/>
      <c r="F33" s="12"/>
    </row>
    <row r="34" spans="2:13" s="5" customFormat="1" x14ac:dyDescent="0.2"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</row>
    <row r="37" spans="2:13" s="5" customFormat="1" x14ac:dyDescent="0.2">
      <c r="B37" s="28"/>
      <c r="C37" s="29"/>
      <c r="D37" s="29"/>
      <c r="E37" s="29"/>
      <c r="F37" s="29"/>
      <c r="G37" s="28"/>
      <c r="H37" s="28"/>
      <c r="I37" s="28"/>
      <c r="J37" s="28"/>
      <c r="K37" s="28"/>
      <c r="L37" s="28"/>
      <c r="M37" s="28"/>
    </row>
    <row r="38" spans="2:13" s="5" customFormat="1" x14ac:dyDescent="0.2">
      <c r="B38" s="31"/>
      <c r="C38" s="29"/>
      <c r="D38" s="29"/>
      <c r="E38" s="29"/>
      <c r="F38" s="29"/>
      <c r="G38" s="28"/>
      <c r="H38" s="28"/>
      <c r="I38" s="28"/>
      <c r="J38" s="28"/>
      <c r="K38" s="28"/>
      <c r="L38" s="28"/>
      <c r="M38" s="28"/>
    </row>
    <row r="39" spans="2:13" s="5" customFormat="1" x14ac:dyDescent="0.2">
      <c r="B39" s="31"/>
      <c r="C39" s="29"/>
      <c r="D39" s="29"/>
      <c r="E39" s="29"/>
      <c r="F39" s="29"/>
      <c r="G39" s="28"/>
      <c r="H39" s="28"/>
      <c r="I39" s="28"/>
      <c r="J39" s="28"/>
      <c r="K39" s="28"/>
      <c r="L39" s="28"/>
      <c r="M39" s="28"/>
    </row>
    <row r="40" spans="2:13" s="5" customFormat="1" x14ac:dyDescent="0.2">
      <c r="B40" s="31"/>
      <c r="C40" s="29"/>
      <c r="D40" s="29"/>
      <c r="E40" s="29"/>
      <c r="F40" s="29"/>
      <c r="G40" s="28"/>
      <c r="H40" s="28"/>
      <c r="I40" s="28"/>
      <c r="J40" s="28"/>
      <c r="K40" s="28"/>
      <c r="L40" s="28"/>
      <c r="M40" s="28"/>
    </row>
  </sheetData>
  <sheetProtection password="CF35" sheet="1" objects="1" scenarios="1" insertHyperlinks="0" selectLockedCells="1"/>
  <mergeCells count="28">
    <mergeCell ref="B2:I2"/>
    <mergeCell ref="C4:D4"/>
    <mergeCell ref="C5:D5"/>
    <mergeCell ref="E4:F4"/>
    <mergeCell ref="E5:F5"/>
    <mergeCell ref="K17:L17"/>
    <mergeCell ref="H16:J16"/>
    <mergeCell ref="H17:J17"/>
    <mergeCell ref="C16:D16"/>
    <mergeCell ref="E16:F16"/>
    <mergeCell ref="C17:D17"/>
    <mergeCell ref="E17:F17"/>
    <mergeCell ref="C14:D14"/>
    <mergeCell ref="C15:D15"/>
    <mergeCell ref="B20:D20"/>
    <mergeCell ref="B21:D21"/>
    <mergeCell ref="B19:F19"/>
    <mergeCell ref="E14:F14"/>
    <mergeCell ref="E15:F15"/>
    <mergeCell ref="J21:K21"/>
    <mergeCell ref="K19:L19"/>
    <mergeCell ref="B23:D23"/>
    <mergeCell ref="B22:D22"/>
    <mergeCell ref="H23:L23"/>
    <mergeCell ref="H20:I20"/>
    <mergeCell ref="H19:I19"/>
    <mergeCell ref="H22:I22"/>
    <mergeCell ref="H21:I21"/>
  </mergeCells>
  <conditionalFormatting sqref="B4:L13 B14:G15 B16:L18 B19:H21 J19:K19 B23:L23 B22:G22 K20:L20 K22:L22 L21 J21">
    <cfRule type="expression" dxfId="5" priority="17">
      <formula>$B$31&lt;$B$33</formula>
    </cfRule>
  </conditionalFormatting>
  <conditionalFormatting sqref="C6:C13">
    <cfRule type="cellIs" dxfId="4" priority="38" operator="greaterThan">
      <formula>10</formula>
    </cfRule>
  </conditionalFormatting>
  <conditionalFormatting sqref="B24:E24">
    <cfRule type="expression" dxfId="3" priority="36">
      <formula>MAX($C$5:$C$13)&gt;10</formula>
    </cfRule>
  </conditionalFormatting>
  <conditionalFormatting sqref="F24">
    <cfRule type="expression" dxfId="2" priority="32">
      <formula>MAX($C$5:$C$13)&gt;10</formula>
    </cfRule>
  </conditionalFormatting>
  <conditionalFormatting sqref="H22">
    <cfRule type="expression" dxfId="1" priority="1">
      <formula>$B$31&lt;$B$33</formula>
    </cfRule>
  </conditionalFormatting>
  <conditionalFormatting sqref="E6:E13">
    <cfRule type="expression" dxfId="0" priority="67">
      <formula>B6&lt;=$J$21</formula>
    </cfRule>
  </conditionalFormatting>
  <hyperlinks>
    <hyperlink ref="B27" r:id="rId1"/>
  </hyperlinks>
  <printOptions horizontalCentered="1"/>
  <pageMargins left="0.70866141732283472" right="0.70866141732283472" top="0.78740157480314965" bottom="0.78740157480314965" header="0.31496062992125984" footer="0.31496062992125984"/>
  <pageSetup paperSize="9" scale="89"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70" r:id="rId5" name="Spinner 2">
              <controlPr defaultSize="0" autoPict="0">
                <anchor moveWithCells="1" sizeWithCells="1">
                  <from>
                    <xdr:col>3</xdr:col>
                    <xdr:colOff>9525</xdr:colOff>
                    <xdr:row>5</xdr:row>
                    <xdr:rowOff>9525</xdr:rowOff>
                  </from>
                  <to>
                    <xdr:col>3</xdr:col>
                    <xdr:colOff>304800</xdr:colOff>
                    <xdr:row>5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1" r:id="rId6" name="Spinner 3">
              <controlPr defaultSize="0" autoPict="0">
                <anchor moveWithCells="1" sizeWithCells="1">
                  <from>
                    <xdr:col>3</xdr:col>
                    <xdr:colOff>9525</xdr:colOff>
                    <xdr:row>6</xdr:row>
                    <xdr:rowOff>9525</xdr:rowOff>
                  </from>
                  <to>
                    <xdr:col>3</xdr:col>
                    <xdr:colOff>304800</xdr:colOff>
                    <xdr:row>6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2" r:id="rId7" name="Spinner 4">
              <controlPr defaultSize="0" autoPict="0">
                <anchor moveWithCells="1" sizeWithCells="1">
                  <from>
                    <xdr:col>3</xdr:col>
                    <xdr:colOff>9525</xdr:colOff>
                    <xdr:row>7</xdr:row>
                    <xdr:rowOff>9525</xdr:rowOff>
                  </from>
                  <to>
                    <xdr:col>3</xdr:col>
                    <xdr:colOff>304800</xdr:colOff>
                    <xdr:row>7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3" r:id="rId8" name="Spinner 5">
              <controlPr defaultSize="0" autoPict="0">
                <anchor moveWithCells="1" sizeWithCells="1">
                  <from>
                    <xdr:col>3</xdr:col>
                    <xdr:colOff>9525</xdr:colOff>
                    <xdr:row>8</xdr:row>
                    <xdr:rowOff>9525</xdr:rowOff>
                  </from>
                  <to>
                    <xdr:col>3</xdr:col>
                    <xdr:colOff>304800</xdr:colOff>
                    <xdr:row>8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4" r:id="rId9" name="Spinner 6">
              <controlPr defaultSize="0" autoPict="0">
                <anchor moveWithCells="1" sizeWithCells="1">
                  <from>
                    <xdr:col>3</xdr:col>
                    <xdr:colOff>9525</xdr:colOff>
                    <xdr:row>9</xdr:row>
                    <xdr:rowOff>9525</xdr:rowOff>
                  </from>
                  <to>
                    <xdr:col>3</xdr:col>
                    <xdr:colOff>304800</xdr:colOff>
                    <xdr:row>9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5" r:id="rId10" name="Spinner 7">
              <controlPr defaultSize="0" autoPict="0">
                <anchor moveWithCells="1" sizeWithCells="1">
                  <from>
                    <xdr:col>3</xdr:col>
                    <xdr:colOff>9525</xdr:colOff>
                    <xdr:row>10</xdr:row>
                    <xdr:rowOff>9525</xdr:rowOff>
                  </from>
                  <to>
                    <xdr:col>3</xdr:col>
                    <xdr:colOff>304800</xdr:colOff>
                    <xdr:row>10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6" r:id="rId11" name="Spinner 8">
              <controlPr defaultSize="0" autoPict="0">
                <anchor moveWithCells="1" sizeWithCells="1">
                  <from>
                    <xdr:col>3</xdr:col>
                    <xdr:colOff>9525</xdr:colOff>
                    <xdr:row>11</xdr:row>
                    <xdr:rowOff>9525</xdr:rowOff>
                  </from>
                  <to>
                    <xdr:col>3</xdr:col>
                    <xdr:colOff>304800</xdr:colOff>
                    <xdr:row>11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7" r:id="rId12" name="Spinner 9">
              <controlPr defaultSize="0" autoPict="0">
                <anchor moveWithCells="1" sizeWithCells="1">
                  <from>
                    <xdr:col>3</xdr:col>
                    <xdr:colOff>9525</xdr:colOff>
                    <xdr:row>12</xdr:row>
                    <xdr:rowOff>9525</xdr:rowOff>
                  </from>
                  <to>
                    <xdr:col>3</xdr:col>
                    <xdr:colOff>304800</xdr:colOff>
                    <xdr:row>12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9" r:id="rId13" name="Spinner 11">
              <controlPr defaultSize="0" autoPict="0">
                <anchor moveWithCells="1" sizeWithCells="1">
                  <from>
                    <xdr:col>5</xdr:col>
                    <xdr:colOff>9525</xdr:colOff>
                    <xdr:row>19</xdr:row>
                    <xdr:rowOff>9525</xdr:rowOff>
                  </from>
                  <to>
                    <xdr:col>5</xdr:col>
                    <xdr:colOff>304800</xdr:colOff>
                    <xdr:row>19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1" r:id="rId14" name="Spinner 13">
              <controlPr defaultSize="0" autoPict="0">
                <anchor moveWithCells="1" sizeWithCells="1">
                  <from>
                    <xdr:col>11</xdr:col>
                    <xdr:colOff>9525</xdr:colOff>
                    <xdr:row>19</xdr:row>
                    <xdr:rowOff>9525</xdr:rowOff>
                  </from>
                  <to>
                    <xdr:col>11</xdr:col>
                    <xdr:colOff>304800</xdr:colOff>
                    <xdr:row>19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5" r:id="rId15" name="Spinner 17">
              <controlPr defaultSize="0" autoPict="0">
                <anchor moveWithCells="1" sizeWithCells="1">
                  <from>
                    <xdr:col>11</xdr:col>
                    <xdr:colOff>9525</xdr:colOff>
                    <xdr:row>20</xdr:row>
                    <xdr:rowOff>9525</xdr:rowOff>
                  </from>
                  <to>
                    <xdr:col>11</xdr:col>
                    <xdr:colOff>304800</xdr:colOff>
                    <xdr:row>20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7" r:id="rId16" name="Spinner 19">
              <controlPr defaultSize="0" autoPict="0">
                <anchor moveWithCells="1" sizeWithCells="1">
                  <from>
                    <xdr:col>11</xdr:col>
                    <xdr:colOff>9525</xdr:colOff>
                    <xdr:row>21</xdr:row>
                    <xdr:rowOff>9525</xdr:rowOff>
                  </from>
                  <to>
                    <xdr:col>11</xdr:col>
                    <xdr:colOff>304800</xdr:colOff>
                    <xdr:row>21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9" r:id="rId17" name="Spinner 21">
              <controlPr defaultSize="0" autoPict="0">
                <anchor moveWithCells="1" sizeWithCells="1">
                  <from>
                    <xdr:col>5</xdr:col>
                    <xdr:colOff>9525</xdr:colOff>
                    <xdr:row>20</xdr:row>
                    <xdr:rowOff>9525</xdr:rowOff>
                  </from>
                  <to>
                    <xdr:col>5</xdr:col>
                    <xdr:colOff>304800</xdr:colOff>
                    <xdr:row>20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0" r:id="rId18" name="Spinner 22">
              <controlPr defaultSize="0" autoPict="0">
                <anchor moveWithCells="1" sizeWithCells="1">
                  <from>
                    <xdr:col>5</xdr:col>
                    <xdr:colOff>9525</xdr:colOff>
                    <xdr:row>5</xdr:row>
                    <xdr:rowOff>9525</xdr:rowOff>
                  </from>
                  <to>
                    <xdr:col>5</xdr:col>
                    <xdr:colOff>304800</xdr:colOff>
                    <xdr:row>5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1" r:id="rId19" name="Spinner 23">
              <controlPr defaultSize="0" autoPict="0">
                <anchor moveWithCells="1" sizeWithCells="1">
                  <from>
                    <xdr:col>5</xdr:col>
                    <xdr:colOff>9525</xdr:colOff>
                    <xdr:row>6</xdr:row>
                    <xdr:rowOff>9525</xdr:rowOff>
                  </from>
                  <to>
                    <xdr:col>5</xdr:col>
                    <xdr:colOff>304800</xdr:colOff>
                    <xdr:row>6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2" r:id="rId20" name="Spinner 24">
              <controlPr defaultSize="0" autoPict="0">
                <anchor moveWithCells="1" sizeWithCells="1">
                  <from>
                    <xdr:col>5</xdr:col>
                    <xdr:colOff>9525</xdr:colOff>
                    <xdr:row>7</xdr:row>
                    <xdr:rowOff>9525</xdr:rowOff>
                  </from>
                  <to>
                    <xdr:col>5</xdr:col>
                    <xdr:colOff>304800</xdr:colOff>
                    <xdr:row>7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3" r:id="rId21" name="Spinner 25">
              <controlPr defaultSize="0" autoPict="0">
                <anchor moveWithCells="1" sizeWithCells="1">
                  <from>
                    <xdr:col>5</xdr:col>
                    <xdr:colOff>9525</xdr:colOff>
                    <xdr:row>8</xdr:row>
                    <xdr:rowOff>9525</xdr:rowOff>
                  </from>
                  <to>
                    <xdr:col>5</xdr:col>
                    <xdr:colOff>304800</xdr:colOff>
                    <xdr:row>8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4" r:id="rId22" name="Spinner 26">
              <controlPr defaultSize="0" autoPict="0">
                <anchor moveWithCells="1" sizeWithCells="1">
                  <from>
                    <xdr:col>5</xdr:col>
                    <xdr:colOff>9525</xdr:colOff>
                    <xdr:row>9</xdr:row>
                    <xdr:rowOff>9525</xdr:rowOff>
                  </from>
                  <to>
                    <xdr:col>5</xdr:col>
                    <xdr:colOff>304800</xdr:colOff>
                    <xdr:row>9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5" r:id="rId23" name="Spinner 27">
              <controlPr defaultSize="0" autoPict="0">
                <anchor moveWithCells="1" sizeWithCells="1">
                  <from>
                    <xdr:col>5</xdr:col>
                    <xdr:colOff>9525</xdr:colOff>
                    <xdr:row>10</xdr:row>
                    <xdr:rowOff>9525</xdr:rowOff>
                  </from>
                  <to>
                    <xdr:col>5</xdr:col>
                    <xdr:colOff>304800</xdr:colOff>
                    <xdr:row>10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6" r:id="rId24" name="Spinner 28">
              <controlPr defaultSize="0" autoPict="0">
                <anchor moveWithCells="1" sizeWithCells="1">
                  <from>
                    <xdr:col>5</xdr:col>
                    <xdr:colOff>9525</xdr:colOff>
                    <xdr:row>11</xdr:row>
                    <xdr:rowOff>9525</xdr:rowOff>
                  </from>
                  <to>
                    <xdr:col>5</xdr:col>
                    <xdr:colOff>304800</xdr:colOff>
                    <xdr:row>11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7" r:id="rId25" name="Spinner 29">
              <controlPr defaultSize="0" autoPict="0">
                <anchor moveWithCells="1" sizeWithCells="1">
                  <from>
                    <xdr:col>5</xdr:col>
                    <xdr:colOff>9525</xdr:colOff>
                    <xdr:row>12</xdr:row>
                    <xdr:rowOff>9525</xdr:rowOff>
                  </from>
                  <to>
                    <xdr:col>5</xdr:col>
                    <xdr:colOff>304800</xdr:colOff>
                    <xdr:row>12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6" r:id="rId26" name="Spinner 38">
              <controlPr defaultSize="0" autoPict="0">
                <anchor moveWithCells="1" sizeWithCells="1">
                  <from>
                    <xdr:col>5</xdr:col>
                    <xdr:colOff>9525</xdr:colOff>
                    <xdr:row>21</xdr:row>
                    <xdr:rowOff>9525</xdr:rowOff>
                  </from>
                  <to>
                    <xdr:col>5</xdr:col>
                    <xdr:colOff>304800</xdr:colOff>
                    <xdr:row>21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7" r:id="rId27" name="Spinner 39">
              <controlPr defaultSize="0" autoPict="0">
                <anchor moveWithCells="1" sizeWithCells="1">
                  <from>
                    <xdr:col>5</xdr:col>
                    <xdr:colOff>9525</xdr:colOff>
                    <xdr:row>22</xdr:row>
                    <xdr:rowOff>9525</xdr:rowOff>
                  </from>
                  <to>
                    <xdr:col>5</xdr:col>
                    <xdr:colOff>304800</xdr:colOff>
                    <xdr:row>22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8" r:id="rId28" name="Spinner 40">
              <controlPr defaultSize="0" autoPict="0">
                <anchor moveWithCells="1" sizeWithCells="1">
                  <from>
                    <xdr:col>11</xdr:col>
                    <xdr:colOff>9525</xdr:colOff>
                    <xdr:row>15</xdr:row>
                    <xdr:rowOff>9525</xdr:rowOff>
                  </from>
                  <to>
                    <xdr:col>11</xdr:col>
                    <xdr:colOff>304800</xdr:colOff>
                    <xdr:row>15</xdr:row>
                    <xdr:rowOff>371475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Preisvergleich</vt:lpstr>
      <vt:lpstr>Vergleich</vt:lpstr>
      <vt:lpstr>Preisvergleich!Druckbereich</vt:lpstr>
      <vt:lpstr>Vergleich!Druckbereich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Rainer Möller</dc:creator>
  <cp:lastModifiedBy>Cecilia</cp:lastModifiedBy>
  <cp:lastPrinted>2016-12-29T16:11:23Z</cp:lastPrinted>
  <dcterms:created xsi:type="dcterms:W3CDTF">2014-08-15T14:19:35Z</dcterms:created>
  <dcterms:modified xsi:type="dcterms:W3CDTF">2017-01-30T09:57:30Z</dcterms:modified>
</cp:coreProperties>
</file>