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975"/>
  </bookViews>
  <sheets>
    <sheet name="Preisvergleich" sheetId="10" r:id="rId1"/>
    <sheet name="Vergleich" sheetId="7" state="hidden" r:id="rId2"/>
  </sheets>
  <definedNames>
    <definedName name="_xlnm.Print_Area" localSheetId="0">Preisvergleich!$A$1:$H$30</definedName>
    <definedName name="_xlnm.Print_Area" localSheetId="1">Vergleich!$A$1:$M$29</definedName>
  </definedNames>
  <calcPr calcId="145621"/>
</workbook>
</file>

<file path=xl/calcChain.xml><?xml version="1.0" encoding="utf-8"?>
<calcChain xmlns="http://schemas.openxmlformats.org/spreadsheetml/2006/main">
  <c r="C18" i="10" l="1"/>
  <c r="D18" i="10" s="1"/>
  <c r="C17" i="10"/>
  <c r="D17" i="10" s="1"/>
  <c r="C9" i="10" s="1"/>
  <c r="C19" i="10" l="1"/>
  <c r="D8" i="10"/>
  <c r="D10" i="10" s="1"/>
  <c r="D12" i="10" s="1"/>
  <c r="C8" i="10"/>
  <c r="C10" i="10" l="1"/>
  <c r="C12" i="10" s="1"/>
  <c r="C13" i="10" s="1"/>
  <c r="C14" i="10" s="1"/>
  <c r="H21" i="7"/>
  <c r="E20" i="7" l="1"/>
  <c r="E22" i="7" l="1"/>
  <c r="E21" i="7"/>
  <c r="E7" i="7"/>
  <c r="E8" i="7"/>
  <c r="E9" i="7"/>
  <c r="E10" i="7"/>
  <c r="E11" i="7"/>
  <c r="E12" i="7"/>
  <c r="E13" i="7"/>
  <c r="E6" i="7"/>
  <c r="Q6" i="7"/>
  <c r="Q7" i="7"/>
  <c r="Q8" i="7"/>
  <c r="Q9" i="7"/>
  <c r="Q10" i="7"/>
  <c r="Q11" i="7"/>
  <c r="Q12" i="7"/>
  <c r="Q13" i="7"/>
  <c r="C7" i="7"/>
  <c r="C8" i="7"/>
  <c r="C9" i="7"/>
  <c r="C10" i="7"/>
  <c r="C11" i="7"/>
  <c r="C12" i="7"/>
  <c r="C13" i="7"/>
  <c r="C6" i="7"/>
  <c r="C14" i="7" s="1"/>
  <c r="C15" i="7" s="1"/>
  <c r="E14" i="7" l="1"/>
  <c r="C17" i="7"/>
  <c r="I5" i="7" s="1"/>
  <c r="E15" i="7" l="1"/>
  <c r="E17" i="7" s="1"/>
  <c r="K17" i="7" s="1"/>
  <c r="B33" i="7"/>
  <c r="B32" i="7" s="1"/>
  <c r="I6" i="7" l="1"/>
</calcChain>
</file>

<file path=xl/sharedStrings.xml><?xml version="1.0" encoding="utf-8"?>
<sst xmlns="http://schemas.openxmlformats.org/spreadsheetml/2006/main" count="66" uniqueCount="60">
  <si>
    <t>© Copyright: Möller Agrarmarketing e.K.</t>
  </si>
  <si>
    <t xml:space="preserve">Diese Datei ist urheberrechtlich geschützt. </t>
  </si>
  <si>
    <t>Nutzungsrecht bis</t>
  </si>
  <si>
    <t>Hinweis:</t>
  </si>
  <si>
    <t>Vollmilch
l / Tag</t>
  </si>
  <si>
    <t>Tränkeplan
Lebenswoche</t>
  </si>
  <si>
    <t>Verbrauch</t>
  </si>
  <si>
    <t>Biestmilch</t>
  </si>
  <si>
    <t>MAT</t>
  </si>
  <si>
    <t>Vollmilch</t>
  </si>
  <si>
    <t>MAT I</t>
  </si>
  <si>
    <t>Stundenlohn</t>
  </si>
  <si>
    <t>Milchaustauscher MAT</t>
  </si>
  <si>
    <t>Kälber pro Jahr</t>
  </si>
  <si>
    <t>Differenzbetrag / Jahr</t>
  </si>
  <si>
    <t>Tränkeplan: DLG 2008 und Kunz 2008</t>
  </si>
  <si>
    <t xml:space="preserve">Mehraufwand Kalb/Tag
a 56 Tage </t>
  </si>
  <si>
    <r>
      <t>Korrigieren Sie die weißen Felder mit den Pfeiltasten! Sie entscheiden, ob b</t>
    </r>
    <r>
      <rPr>
        <b/>
        <sz val="8"/>
        <color theme="1" tint="0.249977111117893"/>
        <rFont val="Arial"/>
        <family val="2"/>
      </rPr>
      <t>rutto- oder netto</t>
    </r>
    <r>
      <rPr>
        <sz val="8"/>
        <color theme="1" tint="0.249977111117893"/>
        <rFont val="Arial"/>
        <family val="2"/>
      </rPr>
      <t>!</t>
    </r>
  </si>
  <si>
    <t>Vergleich
Vollmilch | MAT</t>
  </si>
  <si>
    <t>Kälbertränke-Check:
Vollmilch und Milchaustauscher im Vergleich</t>
  </si>
  <si>
    <t>Milch-austauscher</t>
  </si>
  <si>
    <t>Kosten
- netto -</t>
  </si>
  <si>
    <t>Kosten
- brutto -</t>
  </si>
  <si>
    <t>Mehrwert-steuer</t>
  </si>
  <si>
    <t>Preis</t>
  </si>
  <si>
    <t>Menge
g/l</t>
  </si>
  <si>
    <t>Preis MAT 1 - netto</t>
  </si>
  <si>
    <t>Preis MAT 2 - netto</t>
  </si>
  <si>
    <t>Vollmilch - netto
Cent je kg</t>
  </si>
  <si>
    <t>Vollmilchergänzer
umgerechnet Cent je kg</t>
  </si>
  <si>
    <t>Preis - netto</t>
  </si>
  <si>
    <t>Preis - brutto</t>
  </si>
  <si>
    <t>-</t>
  </si>
  <si>
    <t>Energiedichte</t>
  </si>
  <si>
    <t>Proteingehalt</t>
  </si>
  <si>
    <t>Milchaustauscher</t>
  </si>
  <si>
    <t>1 kg MAT
entspricht ca.</t>
  </si>
  <si>
    <t>Basisdaten</t>
  </si>
  <si>
    <t>TS-Gehalt**</t>
  </si>
  <si>
    <t>Mittelwert
1 kg MAT =</t>
  </si>
  <si>
    <t>Nebenrechnung</t>
  </si>
  <si>
    <t>** Erfahrungswert lt. H. Kunz, LWK S-H (12,7 %)</t>
  </si>
  <si>
    <t>Quelle: * Vollmilch - DLG-Verlag - Erfolgreiche Milchviehfütterung | 5. Auflage</t>
  </si>
  <si>
    <t>Mehrwertsteuer</t>
  </si>
  <si>
    <t>Preisvergleich</t>
  </si>
  <si>
    <t xml:space="preserve">Preisvergleich:
Vollmilch- und Milchaustauschertränke </t>
  </si>
  <si>
    <t>Differenz/Tag</t>
  </si>
  <si>
    <t>Energiedichte*
je kg</t>
  </si>
  <si>
    <t>Proteingehalt*
g/kg</t>
  </si>
  <si>
    <t>Vollmilch
je kg TM</t>
  </si>
  <si>
    <t>Milchaustauscher
je kg</t>
  </si>
  <si>
    <t>Wichtig ist die optimale
Entwicklung der Kälber!
Wir empfehlen vor allem in
den ersten 4 Wochen qualitativ hochwertige Milchaustauscher
mit über 50 % Magermilchanteil.</t>
  </si>
  <si>
    <t>Diese Datei ist urheberrechtlich geschützt.</t>
  </si>
  <si>
    <t>Entwicklung &amp; Umsetzung - © Möller Agrarmarketing</t>
  </si>
  <si>
    <t>Bei Fragen beraten wir Sie
gerne vor Ort auf Ihrem Betrieb.
Rufen Sie uns an:
Tel.: +49 (0) 82 71 / 81 67-0
Mehr Infos finden Sie unter:
www.egenberger.eu</t>
  </si>
  <si>
    <r>
      <t xml:space="preserve">x Menge/Tag
</t>
    </r>
    <r>
      <rPr>
        <sz val="10"/>
        <color theme="0"/>
        <rFont val="Arial"/>
        <family val="2"/>
      </rPr>
      <t>(siehe unten)</t>
    </r>
  </si>
  <si>
    <t xml:space="preserve"> = Futterkosten 
je Tag - brutto</t>
  </si>
  <si>
    <t xml:space="preserve"> = Futterkosten
je Tag - gesamt</t>
  </si>
  <si>
    <t xml:space="preserve"> + plus Kosten
für Ergänzer</t>
  </si>
  <si>
    <t>Ändern Sie einfach die Werte in den "weißen Feldern"!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</si>
</sst>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(noch&quot;\ 0\ &quot;Tage)&quot;"/>
    <numFmt numFmtId="165" formatCode="#,##0.00\ &quot;€&quot;"/>
    <numFmt numFmtId="166" formatCode="#,##0\ &quot;€&quot;"/>
    <numFmt numFmtId="167" formatCode="0.0"/>
    <numFmt numFmtId="168" formatCode="#,##0.0\ &quot;€&quot;"/>
    <numFmt numFmtId="169" formatCode="0.0\ &quot;kg&quot;"/>
    <numFmt numFmtId="170" formatCode="0&quot;. Woche&quot;"/>
    <numFmt numFmtId="171" formatCode="0\ &quot;kg&quot;"/>
    <numFmt numFmtId="172" formatCode="0.0\ &quot;min.&quot;"/>
    <numFmt numFmtId="173" formatCode="0\ &quot;g&quot;"/>
    <numFmt numFmtId="174" formatCode="0.0\ &quot;%&quot;"/>
    <numFmt numFmtId="175" formatCode="#,##0\ &quot;g&quot;"/>
    <numFmt numFmtId="176" formatCode="#,##0\ &quot;€/dt&quot;"/>
    <numFmt numFmtId="177" formatCode="0.0\ &quot;Cent&quot;"/>
    <numFmt numFmtId="178" formatCode="0.0\ &quot;MJ ME&quot;"/>
    <numFmt numFmtId="179" formatCode="0.0\ &quot;l Vollmilch&quot;"/>
    <numFmt numFmtId="180" formatCode="0.00\ &quot;l Vollmilch&quot;"/>
  </numFmts>
  <fonts count="2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sz val="10"/>
      <color theme="0" tint="-0.499984740745262"/>
      <name val="Arial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</font>
    <font>
      <u/>
      <sz val="10"/>
      <color theme="1" tint="0.249977111117893"/>
      <name val="Helvetica"/>
      <family val="2"/>
    </font>
    <font>
      <b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7" fillId="2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3" fillId="3" borderId="0" xfId="0" applyFont="1" applyFill="1" applyProtection="1"/>
    <xf numFmtId="0" fontId="0" fillId="3" borderId="0" xfId="0" applyFill="1"/>
    <xf numFmtId="0" fontId="9" fillId="2" borderId="0" xfId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14" fontId="12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5" fillId="3" borderId="0" xfId="0" applyFont="1" applyFill="1"/>
    <xf numFmtId="0" fontId="11" fillId="3" borderId="0" xfId="0" applyFont="1" applyFill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center" vertical="center"/>
    </xf>
    <xf numFmtId="0" fontId="0" fillId="2" borderId="0" xfId="0" applyFill="1" applyProtection="1"/>
    <xf numFmtId="0" fontId="5" fillId="3" borderId="0" xfId="0" applyFont="1" applyFill="1" applyProtection="1"/>
    <xf numFmtId="0" fontId="15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166" fontId="5" fillId="3" borderId="0" xfId="0" applyNumberFormat="1" applyFont="1" applyFill="1" applyAlignment="1" applyProtection="1">
      <alignment horizontal="center" vertical="center"/>
    </xf>
    <xf numFmtId="167" fontId="0" fillId="2" borderId="1" xfId="0" applyNumberFormat="1" applyFont="1" applyFill="1" applyBorder="1" applyAlignment="1" applyProtection="1">
      <alignment horizontal="center" vertical="center"/>
    </xf>
    <xf numFmtId="169" fontId="0" fillId="3" borderId="1" xfId="0" applyNumberFormat="1" applyFont="1" applyFill="1" applyBorder="1" applyAlignment="1" applyProtection="1">
      <alignment horizontal="center" vertical="center"/>
    </xf>
    <xf numFmtId="169" fontId="0" fillId="2" borderId="1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165" fontId="0" fillId="3" borderId="1" xfId="0" applyNumberFormat="1" applyFill="1" applyBorder="1" applyAlignment="1" applyProtection="1">
      <alignment horizontal="center" vertical="center"/>
    </xf>
    <xf numFmtId="172" fontId="0" fillId="2" borderId="1" xfId="0" applyNumberForma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8" fontId="0" fillId="2" borderId="1" xfId="0" applyNumberFormat="1" applyFill="1" applyBorder="1" applyAlignment="1" applyProtection="1">
      <alignment horizontal="center" vertical="center"/>
      <protection locked="0"/>
    </xf>
    <xf numFmtId="167" fontId="0" fillId="2" borderId="1" xfId="0" applyNumberFormat="1" applyFill="1" applyBorder="1" applyAlignment="1" applyProtection="1">
      <alignment horizontal="center" vertical="center"/>
    </xf>
    <xf numFmtId="164" fontId="11" fillId="3" borderId="0" xfId="0" applyNumberFormat="1" applyFont="1" applyFill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165" fontId="0" fillId="3" borderId="10" xfId="0" applyNumberFormat="1" applyFill="1" applyBorder="1" applyAlignment="1" applyProtection="1">
      <alignment horizontal="center" vertical="center"/>
    </xf>
    <xf numFmtId="165" fontId="0" fillId="3" borderId="8" xfId="0" applyNumberFormat="1" applyFill="1" applyBorder="1" applyAlignment="1" applyProtection="1">
      <alignment horizontal="center" vertical="center"/>
    </xf>
    <xf numFmtId="170" fontId="0" fillId="2" borderId="3" xfId="0" applyNumberFormat="1" applyFont="1" applyFill="1" applyBorder="1" applyAlignment="1" applyProtection="1">
      <alignment vertical="center"/>
    </xf>
    <xf numFmtId="173" fontId="0" fillId="2" borderId="1" xfId="0" applyNumberFormat="1" applyFont="1" applyFill="1" applyBorder="1" applyAlignment="1" applyProtection="1">
      <alignment horizontal="center" vertical="center"/>
      <protection locked="0"/>
    </xf>
    <xf numFmtId="166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165" fontId="1" fillId="9" borderId="1" xfId="0" applyNumberFormat="1" applyFont="1" applyFill="1" applyBorder="1" applyAlignment="1" applyProtection="1">
      <alignment horizontal="center" vertical="center"/>
    </xf>
    <xf numFmtId="175" fontId="0" fillId="3" borderId="1" xfId="0" applyNumberFormat="1" applyFont="1" applyFill="1" applyBorder="1" applyAlignment="1" applyProtection="1">
      <alignment horizontal="center" vertical="center"/>
    </xf>
    <xf numFmtId="174" fontId="0" fillId="3" borderId="1" xfId="0" applyNumberFormat="1" applyFont="1" applyFill="1" applyBorder="1" applyAlignment="1" applyProtection="1">
      <alignment horizontal="center" vertical="center"/>
    </xf>
    <xf numFmtId="179" fontId="2" fillId="3" borderId="1" xfId="0" applyNumberFormat="1" applyFont="1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vertical="center"/>
    </xf>
    <xf numFmtId="0" fontId="17" fillId="11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176" fontId="0" fillId="3" borderId="1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77" fontId="0" fillId="3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5" fillId="2" borderId="0" xfId="0" applyFont="1" applyFill="1" applyProtection="1"/>
    <xf numFmtId="0" fontId="15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1" fillId="2" borderId="0" xfId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" fontId="5" fillId="3" borderId="0" xfId="0" applyNumberFormat="1" applyFont="1" applyFill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center" vertical="center"/>
    </xf>
    <xf numFmtId="178" fontId="0" fillId="3" borderId="1" xfId="0" applyNumberForma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/>
    </xf>
    <xf numFmtId="177" fontId="0" fillId="2" borderId="1" xfId="0" applyNumberFormat="1" applyFont="1" applyFill="1" applyBorder="1" applyAlignment="1" applyProtection="1">
      <alignment horizontal="center" vertical="center"/>
      <protection locked="0"/>
    </xf>
    <xf numFmtId="176" fontId="0" fillId="2" borderId="1" xfId="0" applyNumberFormat="1" applyFont="1" applyFill="1" applyBorder="1" applyAlignment="1" applyProtection="1">
      <alignment horizontal="center" vertical="center"/>
      <protection locked="0"/>
    </xf>
    <xf numFmtId="174" fontId="0" fillId="2" borderId="1" xfId="0" applyNumberFormat="1" applyFont="1" applyFill="1" applyBorder="1" applyAlignment="1" applyProtection="1">
      <alignment horizontal="center" vertical="center"/>
      <protection locked="0"/>
    </xf>
    <xf numFmtId="165" fontId="0" fillId="2" borderId="1" xfId="0" applyNumberFormat="1" applyFont="1" applyFill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 vertical="center" wrapText="1"/>
      <protection locked="0"/>
    </xf>
    <xf numFmtId="175" fontId="0" fillId="2" borderId="1" xfId="0" applyNumberFormat="1" applyFont="1" applyFill="1" applyBorder="1" applyAlignment="1" applyProtection="1">
      <alignment horizontal="center" vertical="center"/>
      <protection locked="0"/>
    </xf>
    <xf numFmtId="180" fontId="0" fillId="3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174" fontId="19" fillId="11" borderId="2" xfId="0" applyNumberFormat="1" applyFont="1" applyFill="1" applyBorder="1" applyAlignment="1" applyProtection="1">
      <alignment horizontal="center" vertical="center"/>
    </xf>
    <xf numFmtId="174" fontId="19" fillId="11" borderId="3" xfId="0" applyNumberFormat="1" applyFont="1" applyFill="1" applyBorder="1" applyAlignment="1" applyProtection="1">
      <alignment horizontal="center" vertical="center"/>
    </xf>
    <xf numFmtId="0" fontId="19" fillId="11" borderId="5" xfId="0" applyFont="1" applyFill="1" applyBorder="1" applyAlignment="1" applyProtection="1">
      <alignment horizontal="center" vertical="center" wrapText="1"/>
    </xf>
    <xf numFmtId="0" fontId="19" fillId="11" borderId="8" xfId="0" applyFont="1" applyFill="1" applyBorder="1" applyAlignment="1" applyProtection="1">
      <alignment horizontal="center" vertical="center" wrapText="1"/>
    </xf>
    <xf numFmtId="167" fontId="19" fillId="11" borderId="2" xfId="0" applyNumberFormat="1" applyFont="1" applyFill="1" applyBorder="1" applyAlignment="1" applyProtection="1">
      <alignment horizontal="center" vertical="center" wrapText="1"/>
    </xf>
    <xf numFmtId="167" fontId="19" fillId="11" borderId="3" xfId="0" applyNumberFormat="1" applyFont="1" applyFill="1" applyBorder="1" applyAlignment="1" applyProtection="1">
      <alignment horizontal="center" vertical="center" wrapText="1"/>
    </xf>
    <xf numFmtId="180" fontId="17" fillId="11" borderId="2" xfId="0" applyNumberFormat="1" applyFont="1" applyFill="1" applyBorder="1" applyAlignment="1" applyProtection="1">
      <alignment horizontal="center" vertical="center" wrapText="1"/>
    </xf>
    <xf numFmtId="180" fontId="17" fillId="11" borderId="3" xfId="0" applyNumberFormat="1" applyFont="1" applyFill="1" applyBorder="1" applyAlignment="1" applyProtection="1">
      <alignment horizontal="center" vertical="center" wrapText="1"/>
    </xf>
    <xf numFmtId="0" fontId="22" fillId="9" borderId="2" xfId="0" applyFont="1" applyFill="1" applyBorder="1" applyAlignment="1" applyProtection="1">
      <alignment horizontal="center" vertical="center"/>
    </xf>
    <xf numFmtId="0" fontId="22" fillId="9" borderId="3" xfId="0" applyFont="1" applyFill="1" applyBorder="1" applyAlignment="1" applyProtection="1">
      <alignment horizontal="center" vertical="center"/>
    </xf>
    <xf numFmtId="0" fontId="17" fillId="12" borderId="11" xfId="0" applyFont="1" applyFill="1" applyBorder="1" applyAlignment="1" applyProtection="1">
      <alignment horizontal="center" vertical="center" wrapText="1"/>
    </xf>
    <xf numFmtId="0" fontId="17" fillId="12" borderId="13" xfId="0" applyFont="1" applyFill="1" applyBorder="1" applyAlignment="1" applyProtection="1">
      <alignment horizontal="center" vertical="center" wrapText="1"/>
    </xf>
    <xf numFmtId="0" fontId="17" fillId="12" borderId="6" xfId="0" applyFont="1" applyFill="1" applyBorder="1" applyAlignment="1" applyProtection="1">
      <alignment horizontal="center" vertical="center" wrapText="1"/>
    </xf>
    <xf numFmtId="0" fontId="17" fillId="12" borderId="7" xfId="0" applyFont="1" applyFill="1" applyBorder="1" applyAlignment="1" applyProtection="1">
      <alignment horizontal="center" vertical="center" wrapText="1"/>
    </xf>
    <xf numFmtId="0" fontId="17" fillId="12" borderId="12" xfId="0" applyFont="1" applyFill="1" applyBorder="1" applyAlignment="1" applyProtection="1">
      <alignment horizontal="center" vertical="center" wrapText="1"/>
    </xf>
    <xf numFmtId="0" fontId="17" fillId="12" borderId="14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left" wrapText="1"/>
    </xf>
    <xf numFmtId="0" fontId="12" fillId="2" borderId="15" xfId="0" applyFont="1" applyFill="1" applyBorder="1" applyAlignment="1" applyProtection="1">
      <alignment horizontal="center" vertical="center"/>
    </xf>
    <xf numFmtId="170" fontId="0" fillId="2" borderId="2" xfId="0" applyNumberFormat="1" applyFont="1" applyFill="1" applyBorder="1" applyAlignment="1" applyProtection="1">
      <alignment horizontal="center" vertical="center"/>
      <protection locked="0"/>
    </xf>
    <xf numFmtId="17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166" fontId="1" fillId="4" borderId="2" xfId="0" applyNumberFormat="1" applyFont="1" applyFill="1" applyBorder="1" applyAlignment="1" applyProtection="1">
      <alignment horizontal="center" vertical="center"/>
    </xf>
    <xf numFmtId="166" fontId="1" fillId="4" borderId="3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71" fontId="2" fillId="5" borderId="2" xfId="0" applyNumberFormat="1" applyFont="1" applyFill="1" applyBorder="1" applyAlignment="1" applyProtection="1">
      <alignment horizontal="center" vertical="center"/>
    </xf>
    <xf numFmtId="171" fontId="2" fillId="5" borderId="3" xfId="0" applyNumberFormat="1" applyFont="1" applyFill="1" applyBorder="1" applyAlignment="1" applyProtection="1">
      <alignment horizontal="center" vertical="center"/>
    </xf>
    <xf numFmtId="166" fontId="2" fillId="5" borderId="2" xfId="0" applyNumberFormat="1" applyFont="1" applyFill="1" applyBorder="1" applyAlignment="1" applyProtection="1">
      <alignment horizontal="center" vertical="center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4" fillId="5" borderId="1" xfId="0" applyNumberFormat="1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 applyProtection="1">
      <alignment horizontal="center" vertical="center" wrapText="1"/>
    </xf>
    <xf numFmtId="0" fontId="1" fillId="9" borderId="7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174" fontId="2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169" fontId="0" fillId="10" borderId="2" xfId="0" applyNumberFormat="1" applyFont="1" applyFill="1" applyBorder="1" applyAlignment="1" applyProtection="1">
      <alignment horizontal="center" vertical="center"/>
    </xf>
    <xf numFmtId="169" fontId="0" fillId="10" borderId="3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6">
    <dxf>
      <font>
        <b/>
        <i val="0"/>
      </font>
    </dxf>
    <dxf>
      <font>
        <color theme="1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66"/>
      <color rgb="FF90A52C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9627773801"/>
          <c:y val="5.5104257801108197E-2"/>
          <c:w val="0.71838224767358627"/>
          <c:h val="0.79719889180519099"/>
        </c:manualLayout>
      </c:layout>
      <c:barChart>
        <c:barDir val="col"/>
        <c:grouping val="stacked"/>
        <c:varyColors val="0"/>
        <c:ser>
          <c:idx val="0"/>
          <c:order val="0"/>
          <c:tx>
            <c:v>MAT</c:v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C00000"/>
                </a:solidFill>
              </a:ln>
            </c:spPr>
          </c:dPt>
          <c:val>
            <c:numRef>
              <c:f>Preisvergleich!$C$10:$D$10</c:f>
              <c:numCache>
                <c:formatCode>#,##0.00\ "€"</c:formatCode>
                <c:ptCount val="2"/>
                <c:pt idx="0">
                  <c:v>2.1734884337644322</c:v>
                </c:pt>
                <c:pt idx="1">
                  <c:v>1.712</c:v>
                </c:pt>
              </c:numCache>
            </c:numRef>
          </c:val>
        </c:ser>
        <c:ser>
          <c:idx val="1"/>
          <c:order val="1"/>
          <c:tx>
            <c:strRef>
              <c:f>Preisvergleich!$C$5</c:f>
              <c:strCache>
                <c:ptCount val="1"/>
                <c:pt idx="0">
                  <c:v>Vollmilch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val>
            <c:numRef>
              <c:f>Preisvergleich!$C$11</c:f>
              <c:numCache>
                <c:formatCode>#,##0.00\ "€"</c:formatCode>
                <c:ptCount val="1"/>
                <c:pt idx="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9104"/>
        <c:axId val="66727296"/>
      </c:barChart>
      <c:catAx>
        <c:axId val="6671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66727296"/>
        <c:crosses val="autoZero"/>
        <c:auto val="1"/>
        <c:lblAlgn val="ctr"/>
        <c:lblOffset val="100"/>
        <c:noMultiLvlLbl val="0"/>
      </c:catAx>
      <c:valAx>
        <c:axId val="66727296"/>
        <c:scaling>
          <c:orientation val="minMax"/>
          <c:min val="0"/>
        </c:scaling>
        <c:delete val="0"/>
        <c:axPos val="l"/>
        <c:majorGridlines/>
        <c:numFmt formatCode="#,##0.0\ &quot;€&quot;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71910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12829221347331587"/>
          <c:y val="0.87924577136191306"/>
          <c:w val="0.85123079080763764"/>
          <c:h val="0.11650845727617382"/>
        </c:manualLayout>
      </c:layout>
      <c:overlay val="0"/>
      <c:txPr>
        <a:bodyPr/>
        <a:lstStyle/>
        <a:p>
          <a:pPr>
            <a:defRPr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Vergleich!$H$4</c:f>
          <c:strCache>
            <c:ptCount val="1"/>
            <c:pt idx="0">
              <c:v>Vergleich
Vollmilch | MAT</c:v>
            </c:pt>
          </c:strCache>
        </c:strRef>
      </c:tx>
      <c:layout>
        <c:manualLayout>
          <c:xMode val="edge"/>
          <c:yMode val="edge"/>
          <c:x val="0.36948214806482521"/>
          <c:y val="1.1651181102362206E-2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136119651710203"/>
          <c:y val="0.11391259842519685"/>
          <c:w val="0.73099262592175973"/>
          <c:h val="0.83817086614173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Vergleich!$H$5</c:f>
              <c:strCache>
                <c:ptCount val="1"/>
                <c:pt idx="0">
                  <c:v>Vollmilch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Vergleich!$I$5</c:f>
              <c:numCache>
                <c:formatCode>#,##0\ "€"</c:formatCode>
                <c:ptCount val="1"/>
                <c:pt idx="0">
                  <c:v>10129.88025</c:v>
                </c:pt>
              </c:numCache>
            </c:numRef>
          </c:val>
        </c:ser>
        <c:ser>
          <c:idx val="1"/>
          <c:order val="1"/>
          <c:tx>
            <c:strRef>
              <c:f>Vergleich!$H$6</c:f>
              <c:strCache>
                <c:ptCount val="1"/>
                <c:pt idx="0">
                  <c:v>MAT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Vergleich!$I$6</c:f>
              <c:numCache>
                <c:formatCode>#,##0\ "€"</c:formatCode>
                <c:ptCount val="1"/>
                <c:pt idx="0">
                  <c:v>5896.1279999999997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67478656"/>
        <c:axId val="113778688"/>
      </c:barChart>
      <c:catAx>
        <c:axId val="6747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78688"/>
        <c:crosses val="autoZero"/>
        <c:auto val="1"/>
        <c:lblAlgn val="ctr"/>
        <c:lblOffset val="100"/>
        <c:noMultiLvlLbl val="0"/>
      </c:catAx>
      <c:valAx>
        <c:axId val="113778688"/>
        <c:scaling>
          <c:orientation val="minMax"/>
          <c:min val="0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7478656"/>
        <c:crosses val="autoZero"/>
        <c:crossBetween val="between"/>
        <c:minorUnit val="5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b"/>
      <c:legendEntry>
        <c:idx val="0"/>
        <c:txPr>
          <a:bodyPr/>
          <a:lstStyle/>
          <a:p>
            <a:pPr>
              <a:defRPr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10943665375161438"/>
          <c:y val="0.89305695538057739"/>
          <c:w val="0.84885156022163899"/>
          <c:h val="6.0276377952755908E-2"/>
        </c:manualLayout>
      </c:layout>
      <c:overlay val="0"/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Spin" dx="16" fmlaLink="$O$6" inc="5" max="150" page="10" val="100"/>
</file>

<file path=xl/ctrlProps/ctrlProp10.xml><?xml version="1.0" encoding="utf-8"?>
<formControlPr xmlns="http://schemas.microsoft.com/office/spreadsheetml/2009/9/main" objectType="Spin" dx="16" fmlaLink="$K$20" max="500" page="10" val="160"/>
</file>

<file path=xl/ctrlProps/ctrlProp11.xml><?xml version="1.0" encoding="utf-8"?>
<formControlPr xmlns="http://schemas.microsoft.com/office/spreadsheetml/2009/9/main" objectType="Spin" dx="16" fmlaLink="$J$21" max="9" page="10" val="4"/>
</file>

<file path=xl/ctrlProps/ctrlProp12.xml><?xml version="1.0" encoding="utf-8"?>
<formControlPr xmlns="http://schemas.microsoft.com/office/spreadsheetml/2009/9/main" objectType="Spin" dx="16" fmlaLink="$K$22" max="500" page="10" val="165"/>
</file>

<file path=xl/ctrlProps/ctrlProp13.xml><?xml version="1.0" encoding="utf-8"?>
<formControlPr xmlns="http://schemas.microsoft.com/office/spreadsheetml/2009/9/main" objectType="Spin" dx="16" fmlaLink="$O$21" max="500" page="10" val="15"/>
</file>

<file path=xl/ctrlProps/ctrlProp14.xml><?xml version="1.0" encoding="utf-8"?>
<formControlPr xmlns="http://schemas.microsoft.com/office/spreadsheetml/2009/9/main" objectType="Spin" dx="16" fmlaLink="$P$6" inc="5" max="150" page="10" val="60"/>
</file>

<file path=xl/ctrlProps/ctrlProp15.xml><?xml version="1.0" encoding="utf-8"?>
<formControlPr xmlns="http://schemas.microsoft.com/office/spreadsheetml/2009/9/main" objectType="Spin" dx="16" fmlaLink="$P$7" inc="5" max="150" page="10" val="60"/>
</file>

<file path=xl/ctrlProps/ctrlProp16.xml><?xml version="1.0" encoding="utf-8"?>
<formControlPr xmlns="http://schemas.microsoft.com/office/spreadsheetml/2009/9/main" objectType="Spin" dx="16" fmlaLink="$P$8" inc="5" max="150" page="10" val="60"/>
</file>

<file path=xl/ctrlProps/ctrlProp17.xml><?xml version="1.0" encoding="utf-8"?>
<formControlPr xmlns="http://schemas.microsoft.com/office/spreadsheetml/2009/9/main" objectType="Spin" dx="16" fmlaLink="$P$9" inc="5" max="150" page="10" val="60"/>
</file>

<file path=xl/ctrlProps/ctrlProp18.xml><?xml version="1.0" encoding="utf-8"?>
<formControlPr xmlns="http://schemas.microsoft.com/office/spreadsheetml/2009/9/main" objectType="Spin" dx="16" fmlaLink="$P$10" inc="5" max="150" page="10" val="50"/>
</file>

<file path=xl/ctrlProps/ctrlProp19.xml><?xml version="1.0" encoding="utf-8"?>
<formControlPr xmlns="http://schemas.microsoft.com/office/spreadsheetml/2009/9/main" objectType="Spin" dx="16" fmlaLink="$P$11" inc="5" max="150" page="10" val="40"/>
</file>

<file path=xl/ctrlProps/ctrlProp2.xml><?xml version="1.0" encoding="utf-8"?>
<formControlPr xmlns="http://schemas.microsoft.com/office/spreadsheetml/2009/9/main" objectType="Spin" dx="16" fmlaLink="$O$7" inc="5" max="150" page="10" val="55"/>
</file>

<file path=xl/ctrlProps/ctrlProp20.xml><?xml version="1.0" encoding="utf-8"?>
<formControlPr xmlns="http://schemas.microsoft.com/office/spreadsheetml/2009/9/main" objectType="Spin" dx="16" fmlaLink="$P$12" inc="5" max="150" page="10" val="30"/>
</file>

<file path=xl/ctrlProps/ctrlProp21.xml><?xml version="1.0" encoding="utf-8"?>
<formControlPr xmlns="http://schemas.microsoft.com/office/spreadsheetml/2009/9/main" objectType="Spin" dx="16" fmlaLink="$P$13" inc="5" max="150" page="10" val="20"/>
</file>

<file path=xl/ctrlProps/ctrlProp22.xml><?xml version="1.0" encoding="utf-8"?>
<formControlPr xmlns="http://schemas.microsoft.com/office/spreadsheetml/2009/9/main" objectType="Spin" dx="16" fmlaLink="$O$22" max="500" page="10" val="0"/>
</file>

<file path=xl/ctrlProps/ctrlProp23.xml><?xml version="1.0" encoding="utf-8"?>
<formControlPr xmlns="http://schemas.microsoft.com/office/spreadsheetml/2009/9/main" objectType="Spin" dx="16" fmlaLink="$E$23" max="500" page="10" val="15"/>
</file>

<file path=xl/ctrlProps/ctrlProp24.xml><?xml version="1.0" encoding="utf-8"?>
<formControlPr xmlns="http://schemas.microsoft.com/office/spreadsheetml/2009/9/main" objectType="Spin" dx="16" fmlaLink="$K$16" inc="5" max="10000" page="10" val="100"/>
</file>

<file path=xl/ctrlProps/ctrlProp3.xml><?xml version="1.0" encoding="utf-8"?>
<formControlPr xmlns="http://schemas.microsoft.com/office/spreadsheetml/2009/9/main" objectType="Spin" dx="16" fmlaLink="$O$8" inc="5" max="150" page="10" val="60"/>
</file>

<file path=xl/ctrlProps/ctrlProp4.xml><?xml version="1.0" encoding="utf-8"?>
<formControlPr xmlns="http://schemas.microsoft.com/office/spreadsheetml/2009/9/main" objectType="Spin" dx="16" fmlaLink="$O$9" inc="5" max="150" page="10" val="60"/>
</file>

<file path=xl/ctrlProps/ctrlProp5.xml><?xml version="1.0" encoding="utf-8"?>
<formControlPr xmlns="http://schemas.microsoft.com/office/spreadsheetml/2009/9/main" objectType="Spin" dx="16" fmlaLink="$O$10" inc="5" max="150" page="10" val="50"/>
</file>

<file path=xl/ctrlProps/ctrlProp6.xml><?xml version="1.0" encoding="utf-8"?>
<formControlPr xmlns="http://schemas.microsoft.com/office/spreadsheetml/2009/9/main" objectType="Spin" dx="16" fmlaLink="$O$11" inc="5" max="150" page="10" val="40"/>
</file>

<file path=xl/ctrlProps/ctrlProp7.xml><?xml version="1.0" encoding="utf-8"?>
<formControlPr xmlns="http://schemas.microsoft.com/office/spreadsheetml/2009/9/main" objectType="Spin" dx="16" fmlaLink="$O$12" inc="5" max="150" page="10" val="30"/>
</file>

<file path=xl/ctrlProps/ctrlProp8.xml><?xml version="1.0" encoding="utf-8"?>
<formControlPr xmlns="http://schemas.microsoft.com/office/spreadsheetml/2009/9/main" objectType="Spin" dx="16" fmlaLink="$O$13" inc="5" max="150" page="10" val="20"/>
</file>

<file path=xl/ctrlProps/ctrlProp9.xml><?xml version="1.0" encoding="utf-8"?>
<formControlPr xmlns="http://schemas.microsoft.com/office/spreadsheetml/2009/9/main" objectType="Spin" dx="16" fmlaLink="$O$20" max="500" page="10" val="30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eller-agrarmarketing.de/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hyperlink" Target="https://www.youtube.com/user/moellermarketing/video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5</xdr:row>
      <xdr:rowOff>0</xdr:rowOff>
    </xdr:from>
    <xdr:to>
      <xdr:col>7</xdr:col>
      <xdr:colOff>1</xdr:colOff>
      <xdr:row>14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361948</xdr:colOff>
      <xdr:row>0</xdr:row>
      <xdr:rowOff>123825</xdr:rowOff>
    </xdr:from>
    <xdr:to>
      <xdr:col>7</xdr:col>
      <xdr:colOff>40633</xdr:colOff>
      <xdr:row>2</xdr:row>
      <xdr:rowOff>107325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8" y="123825"/>
          <a:ext cx="926460" cy="936000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27</xdr:row>
      <xdr:rowOff>0</xdr:rowOff>
    </xdr:from>
    <xdr:to>
      <xdr:col>6</xdr:col>
      <xdr:colOff>1241876</xdr:colOff>
      <xdr:row>29</xdr:row>
      <xdr:rowOff>1850</xdr:rowOff>
    </xdr:to>
    <xdr:pic>
      <xdr:nvPicPr>
        <xdr:cNvPr id="4" name="Grafik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8572500"/>
          <a:ext cx="737051" cy="382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47624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5019674" y="2857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313307</xdr:colOff>
      <xdr:row>26</xdr:row>
      <xdr:rowOff>21000</xdr:rowOff>
    </xdr:from>
    <xdr:ext cx="639193" cy="360000"/>
    <xdr:pic>
      <xdr:nvPicPr>
        <xdr:cNvPr id="10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5599682" y="8622075"/>
          <a:ext cx="639193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304800</xdr:colOff>
          <xdr:row>5</xdr:row>
          <xdr:rowOff>371475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304800</xdr:colOff>
          <xdr:row>6</xdr:row>
          <xdr:rowOff>371475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9525</xdr:rowOff>
        </xdr:from>
        <xdr:to>
          <xdr:col>3</xdr:col>
          <xdr:colOff>304800</xdr:colOff>
          <xdr:row>7</xdr:row>
          <xdr:rowOff>371475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9525</xdr:rowOff>
        </xdr:from>
        <xdr:to>
          <xdr:col>3</xdr:col>
          <xdr:colOff>304800</xdr:colOff>
          <xdr:row>8</xdr:row>
          <xdr:rowOff>371475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9</xdr:row>
          <xdr:rowOff>9525</xdr:rowOff>
        </xdr:from>
        <xdr:to>
          <xdr:col>3</xdr:col>
          <xdr:colOff>304800</xdr:colOff>
          <xdr:row>9</xdr:row>
          <xdr:rowOff>371475</xdr:rowOff>
        </xdr:to>
        <xdr:sp macro="" textlink="">
          <xdr:nvSpPr>
            <xdr:cNvPr id="7174" name="Spinner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9525</xdr:rowOff>
        </xdr:from>
        <xdr:to>
          <xdr:col>3</xdr:col>
          <xdr:colOff>304800</xdr:colOff>
          <xdr:row>10</xdr:row>
          <xdr:rowOff>371475</xdr:rowOff>
        </xdr:to>
        <xdr:sp macro="" textlink="">
          <xdr:nvSpPr>
            <xdr:cNvPr id="7175" name="Spinner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9525</xdr:rowOff>
        </xdr:from>
        <xdr:to>
          <xdr:col>3</xdr:col>
          <xdr:colOff>304800</xdr:colOff>
          <xdr:row>11</xdr:row>
          <xdr:rowOff>371475</xdr:rowOff>
        </xdr:to>
        <xdr:sp macro="" textlink="">
          <xdr:nvSpPr>
            <xdr:cNvPr id="7176" name="Spinner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3</xdr:col>
          <xdr:colOff>304800</xdr:colOff>
          <xdr:row>12</xdr:row>
          <xdr:rowOff>371475</xdr:rowOff>
        </xdr:to>
        <xdr:sp macro="" textlink="">
          <xdr:nvSpPr>
            <xdr:cNvPr id="7177" name="Spinner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19</xdr:row>
          <xdr:rowOff>9525</xdr:rowOff>
        </xdr:from>
        <xdr:to>
          <xdr:col>5</xdr:col>
          <xdr:colOff>304800</xdr:colOff>
          <xdr:row>19</xdr:row>
          <xdr:rowOff>371475</xdr:rowOff>
        </xdr:to>
        <xdr:sp macro="" textlink="">
          <xdr:nvSpPr>
            <xdr:cNvPr id="7179" name="Spinner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19</xdr:row>
          <xdr:rowOff>9525</xdr:rowOff>
        </xdr:from>
        <xdr:to>
          <xdr:col>11</xdr:col>
          <xdr:colOff>304800</xdr:colOff>
          <xdr:row>19</xdr:row>
          <xdr:rowOff>371475</xdr:rowOff>
        </xdr:to>
        <xdr:sp macro="" textlink="">
          <xdr:nvSpPr>
            <xdr:cNvPr id="7181" name="Spinner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20</xdr:row>
          <xdr:rowOff>9525</xdr:rowOff>
        </xdr:from>
        <xdr:to>
          <xdr:col>11</xdr:col>
          <xdr:colOff>304800</xdr:colOff>
          <xdr:row>20</xdr:row>
          <xdr:rowOff>371475</xdr:rowOff>
        </xdr:to>
        <xdr:sp macro="" textlink="">
          <xdr:nvSpPr>
            <xdr:cNvPr id="7185" name="Spinner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21</xdr:row>
          <xdr:rowOff>9525</xdr:rowOff>
        </xdr:from>
        <xdr:to>
          <xdr:col>11</xdr:col>
          <xdr:colOff>304800</xdr:colOff>
          <xdr:row>21</xdr:row>
          <xdr:rowOff>371475</xdr:rowOff>
        </xdr:to>
        <xdr:sp macro="" textlink="">
          <xdr:nvSpPr>
            <xdr:cNvPr id="7187" name="Spinner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20</xdr:row>
          <xdr:rowOff>9525</xdr:rowOff>
        </xdr:from>
        <xdr:to>
          <xdr:col>5</xdr:col>
          <xdr:colOff>304800</xdr:colOff>
          <xdr:row>20</xdr:row>
          <xdr:rowOff>371475</xdr:rowOff>
        </xdr:to>
        <xdr:sp macro="" textlink="">
          <xdr:nvSpPr>
            <xdr:cNvPr id="7189" name="Spinner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5</xdr:row>
          <xdr:rowOff>9525</xdr:rowOff>
        </xdr:from>
        <xdr:to>
          <xdr:col>5</xdr:col>
          <xdr:colOff>304800</xdr:colOff>
          <xdr:row>5</xdr:row>
          <xdr:rowOff>371475</xdr:rowOff>
        </xdr:to>
        <xdr:sp macro="" textlink="">
          <xdr:nvSpPr>
            <xdr:cNvPr id="7190" name="Spinner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5</xdr:col>
          <xdr:colOff>304800</xdr:colOff>
          <xdr:row>6</xdr:row>
          <xdr:rowOff>371475</xdr:rowOff>
        </xdr:to>
        <xdr:sp macro="" textlink="">
          <xdr:nvSpPr>
            <xdr:cNvPr id="7191" name="Spinner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</xdr:row>
          <xdr:rowOff>9525</xdr:rowOff>
        </xdr:from>
        <xdr:to>
          <xdr:col>5</xdr:col>
          <xdr:colOff>304800</xdr:colOff>
          <xdr:row>7</xdr:row>
          <xdr:rowOff>371475</xdr:rowOff>
        </xdr:to>
        <xdr:sp macro="" textlink="">
          <xdr:nvSpPr>
            <xdr:cNvPr id="7192" name="Spinner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9525</xdr:rowOff>
        </xdr:from>
        <xdr:to>
          <xdr:col>5</xdr:col>
          <xdr:colOff>304800</xdr:colOff>
          <xdr:row>8</xdr:row>
          <xdr:rowOff>371475</xdr:rowOff>
        </xdr:to>
        <xdr:sp macro="" textlink="">
          <xdr:nvSpPr>
            <xdr:cNvPr id="7193" name="Spinner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9</xdr:row>
          <xdr:rowOff>9525</xdr:rowOff>
        </xdr:from>
        <xdr:to>
          <xdr:col>5</xdr:col>
          <xdr:colOff>304800</xdr:colOff>
          <xdr:row>9</xdr:row>
          <xdr:rowOff>371475</xdr:rowOff>
        </xdr:to>
        <xdr:sp macro="" textlink="">
          <xdr:nvSpPr>
            <xdr:cNvPr id="7194" name="Spinner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</xdr:row>
          <xdr:rowOff>9525</xdr:rowOff>
        </xdr:from>
        <xdr:to>
          <xdr:col>5</xdr:col>
          <xdr:colOff>304800</xdr:colOff>
          <xdr:row>10</xdr:row>
          <xdr:rowOff>371475</xdr:rowOff>
        </xdr:to>
        <xdr:sp macro="" textlink="">
          <xdr:nvSpPr>
            <xdr:cNvPr id="7195" name="Spinner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11</xdr:row>
          <xdr:rowOff>9525</xdr:rowOff>
        </xdr:from>
        <xdr:to>
          <xdr:col>5</xdr:col>
          <xdr:colOff>304800</xdr:colOff>
          <xdr:row>11</xdr:row>
          <xdr:rowOff>371475</xdr:rowOff>
        </xdr:to>
        <xdr:sp macro="" textlink="">
          <xdr:nvSpPr>
            <xdr:cNvPr id="7196" name="Spinner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12</xdr:row>
          <xdr:rowOff>9525</xdr:rowOff>
        </xdr:from>
        <xdr:to>
          <xdr:col>5</xdr:col>
          <xdr:colOff>304800</xdr:colOff>
          <xdr:row>12</xdr:row>
          <xdr:rowOff>371475</xdr:rowOff>
        </xdr:to>
        <xdr:sp macro="" textlink="">
          <xdr:nvSpPr>
            <xdr:cNvPr id="7197" name="Spinner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21</xdr:row>
          <xdr:rowOff>9525</xdr:rowOff>
        </xdr:from>
        <xdr:to>
          <xdr:col>5</xdr:col>
          <xdr:colOff>304800</xdr:colOff>
          <xdr:row>21</xdr:row>
          <xdr:rowOff>371475</xdr:rowOff>
        </xdr:to>
        <xdr:sp macro="" textlink="">
          <xdr:nvSpPr>
            <xdr:cNvPr id="7206" name="Spinner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22</xdr:row>
          <xdr:rowOff>9525</xdr:rowOff>
        </xdr:from>
        <xdr:to>
          <xdr:col>5</xdr:col>
          <xdr:colOff>304800</xdr:colOff>
          <xdr:row>22</xdr:row>
          <xdr:rowOff>371475</xdr:rowOff>
        </xdr:to>
        <xdr:sp macro="" textlink="">
          <xdr:nvSpPr>
            <xdr:cNvPr id="7207" name="Spinner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3</xdr:row>
      <xdr:rowOff>0</xdr:rowOff>
    </xdr:from>
    <xdr:to>
      <xdr:col>12</xdr:col>
      <xdr:colOff>0</xdr:colOff>
      <xdr:row>15</xdr:row>
      <xdr:rowOff>0</xdr:rowOff>
    </xdr:to>
    <xdr:graphicFrame macro="">
      <xdr:nvGraphicFramePr>
        <xdr:cNvPr id="53" name="Diagramm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15</xdr:row>
          <xdr:rowOff>9525</xdr:rowOff>
        </xdr:from>
        <xdr:to>
          <xdr:col>11</xdr:col>
          <xdr:colOff>304800</xdr:colOff>
          <xdr:row>15</xdr:row>
          <xdr:rowOff>371475</xdr:rowOff>
        </xdr:to>
        <xdr:sp macro="" textlink="">
          <xdr:nvSpPr>
            <xdr:cNvPr id="7208" name="Spinner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180974</xdr:colOff>
      <xdr:row>24</xdr:row>
      <xdr:rowOff>0</xdr:rowOff>
    </xdr:from>
    <xdr:to>
      <xdr:col>11</xdr:col>
      <xdr:colOff>314324</xdr:colOff>
      <xdr:row>25</xdr:row>
      <xdr:rowOff>0</xdr:rowOff>
    </xdr:to>
    <xdr:grpSp>
      <xdr:nvGrpSpPr>
        <xdr:cNvPr id="11" name="Gruppieren 10">
          <a:hlinkClick xmlns:r="http://schemas.openxmlformats.org/officeDocument/2006/relationships" r:id="rId4"/>
        </xdr:cNvPr>
        <xdr:cNvGrpSpPr/>
      </xdr:nvGrpSpPr>
      <xdr:grpSpPr>
        <a:xfrm>
          <a:off x="3248024" y="8791575"/>
          <a:ext cx="3333750" cy="381000"/>
          <a:chOff x="3248024" y="8029575"/>
          <a:chExt cx="3000375" cy="381000"/>
        </a:xfrm>
      </xdr:grpSpPr>
      <xdr:sp macro="" textlink="">
        <xdr:nvSpPr>
          <xdr:cNvPr id="56" name="Richtungspfeil 55"/>
          <xdr:cNvSpPr/>
        </xdr:nvSpPr>
        <xdr:spPr>
          <a:xfrm>
            <a:off x="3248027" y="8029575"/>
            <a:ext cx="3000372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57" name="Richtungspfeil 4"/>
          <xdr:cNvSpPr/>
        </xdr:nvSpPr>
        <xdr:spPr>
          <a:xfrm>
            <a:off x="3248024" y="8029575"/>
            <a:ext cx="2790826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Mehr AGRAR-TOOLS</a:t>
            </a: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 Youtube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239"/>
  <sheetViews>
    <sheetView tabSelected="1" workbookViewId="0">
      <selection activeCell="M8" sqref="M8"/>
    </sheetView>
  </sheetViews>
  <sheetFormatPr baseColWidth="10" defaultRowHeight="12.75" x14ac:dyDescent="0.2"/>
  <cols>
    <col min="1" max="1" width="2.7109375" style="30" customWidth="1"/>
    <col min="2" max="2" width="18.7109375" style="28" customWidth="1"/>
    <col min="3" max="4" width="18.7109375" style="29" customWidth="1"/>
    <col min="5" max="5" width="2.7109375" style="30" customWidth="1"/>
    <col min="6" max="7" width="18.7109375" style="28" customWidth="1"/>
    <col min="8" max="8" width="2.7109375" style="30" customWidth="1"/>
    <col min="9" max="160" width="11.42578125" style="30"/>
    <col min="161" max="16384" width="11.42578125" style="28"/>
  </cols>
  <sheetData>
    <row r="1" spans="1:160" s="30" customFormat="1" ht="15" customHeight="1" x14ac:dyDescent="0.2">
      <c r="C1" s="69"/>
      <c r="D1" s="69"/>
    </row>
    <row r="2" spans="1:160" s="30" customFormat="1" ht="60" customHeight="1" x14ac:dyDescent="0.3">
      <c r="B2" s="107" t="s">
        <v>45</v>
      </c>
      <c r="C2" s="107"/>
      <c r="D2" s="107"/>
      <c r="E2" s="107"/>
      <c r="F2" s="107"/>
      <c r="G2" s="65"/>
    </row>
    <row r="3" spans="1:160" s="70" customFormat="1" ht="15" customHeight="1" x14ac:dyDescent="0.2">
      <c r="B3" s="71"/>
      <c r="C3" s="72"/>
      <c r="D3" s="73"/>
    </row>
    <row r="4" spans="1:160" s="70" customFormat="1" ht="15" customHeight="1" x14ac:dyDescent="0.2">
      <c r="B4" s="108" t="s">
        <v>59</v>
      </c>
      <c r="C4" s="108"/>
      <c r="D4" s="108"/>
    </row>
    <row r="5" spans="1:160" s="34" customFormat="1" ht="30" customHeight="1" x14ac:dyDescent="0.2">
      <c r="A5" s="74"/>
      <c r="B5" s="50"/>
      <c r="C5" s="51" t="s">
        <v>9</v>
      </c>
      <c r="D5" s="50" t="s">
        <v>35</v>
      </c>
      <c r="E5" s="74"/>
      <c r="F5" s="99" t="s">
        <v>44</v>
      </c>
      <c r="G5" s="100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</row>
    <row r="6" spans="1:160" s="34" customFormat="1" ht="30" customHeight="1" x14ac:dyDescent="0.2">
      <c r="A6" s="74"/>
      <c r="B6" s="58" t="s">
        <v>30</v>
      </c>
      <c r="C6" s="83">
        <v>30</v>
      </c>
      <c r="D6" s="84">
        <v>160</v>
      </c>
      <c r="E6" s="74"/>
      <c r="G6" s="79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</row>
    <row r="7" spans="1:160" s="34" customFormat="1" ht="30" customHeight="1" x14ac:dyDescent="0.2">
      <c r="A7" s="74"/>
      <c r="B7" s="58" t="s">
        <v>43</v>
      </c>
      <c r="C7" s="85">
        <v>10.7</v>
      </c>
      <c r="D7" s="61">
        <v>7</v>
      </c>
      <c r="E7" s="74"/>
      <c r="G7" s="79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</row>
    <row r="8" spans="1:160" s="34" customFormat="1" ht="30" customHeight="1" x14ac:dyDescent="0.2">
      <c r="A8" s="74"/>
      <c r="B8" s="58" t="s">
        <v>31</v>
      </c>
      <c r="C8" s="68">
        <f>C6*(100+C7)/100</f>
        <v>33.21</v>
      </c>
      <c r="D8" s="66">
        <f>D6*(100+D7)/100</f>
        <v>171.2</v>
      </c>
      <c r="E8" s="74"/>
      <c r="G8" s="79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</row>
    <row r="9" spans="1:160" s="34" customFormat="1" ht="30" customHeight="1" x14ac:dyDescent="0.2">
      <c r="A9" s="74"/>
      <c r="B9" s="50" t="s">
        <v>55</v>
      </c>
      <c r="C9" s="89">
        <f>(D17+D18)/2</f>
        <v>6.5446806195857645</v>
      </c>
      <c r="D9" s="40">
        <v>1</v>
      </c>
      <c r="E9" s="74"/>
      <c r="G9" s="79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</row>
    <row r="10" spans="1:160" s="34" customFormat="1" ht="30" customHeight="1" x14ac:dyDescent="0.2">
      <c r="A10" s="74"/>
      <c r="B10" s="50" t="s">
        <v>56</v>
      </c>
      <c r="C10" s="67">
        <f>C8/100*C9</f>
        <v>2.1734884337644322</v>
      </c>
      <c r="D10" s="67">
        <f>D8/100*D9</f>
        <v>1.712</v>
      </c>
      <c r="E10" s="74"/>
      <c r="G10" s="79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</row>
    <row r="11" spans="1:160" s="34" customFormat="1" ht="30" customHeight="1" x14ac:dyDescent="0.2">
      <c r="A11" s="74"/>
      <c r="B11" s="50" t="s">
        <v>58</v>
      </c>
      <c r="C11" s="86">
        <v>0.1</v>
      </c>
      <c r="D11" s="40" t="s">
        <v>32</v>
      </c>
      <c r="E11" s="74"/>
      <c r="G11" s="79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</row>
    <row r="12" spans="1:160" s="34" customFormat="1" ht="30" customHeight="1" x14ac:dyDescent="0.2">
      <c r="A12" s="74"/>
      <c r="B12" s="50" t="s">
        <v>57</v>
      </c>
      <c r="C12" s="59">
        <f>SUM(C10:C11)</f>
        <v>2.2734884337644323</v>
      </c>
      <c r="D12" s="59">
        <f>SUM(D10:D11)</f>
        <v>1.712</v>
      </c>
      <c r="E12" s="74"/>
      <c r="G12" s="79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</row>
    <row r="13" spans="1:160" s="34" customFormat="1" ht="30" hidden="1" customHeight="1" x14ac:dyDescent="0.2">
      <c r="A13" s="74"/>
      <c r="B13" s="93" t="s">
        <v>46</v>
      </c>
      <c r="C13" s="91">
        <f>(C12/D12-1)*100</f>
        <v>32.79722159838974</v>
      </c>
      <c r="D13" s="92"/>
      <c r="E13" s="74"/>
      <c r="G13" s="79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</row>
    <row r="14" spans="1:160" s="34" customFormat="1" ht="30" customHeight="1" x14ac:dyDescent="0.2">
      <c r="A14" s="74"/>
      <c r="B14" s="94"/>
      <c r="C14" s="95" t="str">
        <f>IF(C13&gt;0,"Vollmilchtränke ist
"&amp;ROUND(C13,0)&amp;" % TEURER!","Vollmilchtränke ist "&amp;ROUND(C13,0)&amp;" % günstiger.")</f>
        <v>Vollmilchtränke ist
33 % TEURER!</v>
      </c>
      <c r="D14" s="96"/>
      <c r="E14" s="74"/>
      <c r="G14" s="79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</row>
    <row r="15" spans="1:160" s="74" customFormat="1" ht="15" customHeight="1" x14ac:dyDescent="0.2">
      <c r="G15" s="80"/>
    </row>
    <row r="16" spans="1:160" s="34" customFormat="1" ht="30" customHeight="1" x14ac:dyDescent="0.2">
      <c r="A16" s="74"/>
      <c r="B16" s="50" t="s">
        <v>40</v>
      </c>
      <c r="C16" s="51" t="s">
        <v>9</v>
      </c>
      <c r="D16" s="50" t="s">
        <v>36</v>
      </c>
      <c r="E16" s="74"/>
      <c r="F16" s="101" t="s">
        <v>51</v>
      </c>
      <c r="G16" s="102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</row>
    <row r="17" spans="1:160" s="34" customFormat="1" ht="30" customHeight="1" x14ac:dyDescent="0.2">
      <c r="A17" s="74"/>
      <c r="B17" s="50" t="s">
        <v>33</v>
      </c>
      <c r="C17" s="81">
        <f>C22*C24/100</f>
        <v>2.4510999999999998</v>
      </c>
      <c r="D17" s="62">
        <f>D22/C17</f>
        <v>6.5276814491452821</v>
      </c>
      <c r="E17" s="74"/>
      <c r="F17" s="103"/>
      <c r="G17" s="10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</row>
    <row r="18" spans="1:160" s="34" customFormat="1" ht="30" customHeight="1" x14ac:dyDescent="0.2">
      <c r="A18" s="74"/>
      <c r="B18" s="50" t="s">
        <v>34</v>
      </c>
      <c r="C18" s="60">
        <f>C23*C24/100</f>
        <v>33.527999999999999</v>
      </c>
      <c r="D18" s="62">
        <f>D23/C18</f>
        <v>6.5616797900262469</v>
      </c>
      <c r="E18" s="74"/>
      <c r="F18" s="103"/>
      <c r="G18" s="10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</row>
    <row r="19" spans="1:160" s="34" customFormat="1" ht="30" customHeight="1" x14ac:dyDescent="0.2">
      <c r="A19" s="74"/>
      <c r="B19" s="64" t="s">
        <v>39</v>
      </c>
      <c r="C19" s="97">
        <f>(D17+D18)/2</f>
        <v>6.5446806195857645</v>
      </c>
      <c r="D19" s="98"/>
      <c r="E19" s="74"/>
      <c r="F19" s="105"/>
      <c r="G19" s="106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</row>
    <row r="20" spans="1:160" s="74" customFormat="1" ht="15" customHeight="1" x14ac:dyDescent="0.2">
      <c r="G20" s="80"/>
    </row>
    <row r="21" spans="1:160" s="34" customFormat="1" ht="30" customHeight="1" x14ac:dyDescent="0.2">
      <c r="A21" s="74"/>
      <c r="B21" s="50" t="s">
        <v>37</v>
      </c>
      <c r="C21" s="51" t="s">
        <v>49</v>
      </c>
      <c r="D21" s="64" t="s">
        <v>50</v>
      </c>
      <c r="E21" s="74"/>
      <c r="F21" s="101" t="s">
        <v>54</v>
      </c>
      <c r="G21" s="102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</row>
    <row r="22" spans="1:160" s="34" customFormat="1" ht="30" customHeight="1" x14ac:dyDescent="0.2">
      <c r="A22" s="74"/>
      <c r="B22" s="50" t="s">
        <v>47</v>
      </c>
      <c r="C22" s="87">
        <v>19.3</v>
      </c>
      <c r="D22" s="87">
        <v>16</v>
      </c>
      <c r="E22" s="74"/>
      <c r="F22" s="103"/>
      <c r="G22" s="10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</row>
    <row r="23" spans="1:160" s="34" customFormat="1" ht="30" customHeight="1" x14ac:dyDescent="0.2">
      <c r="A23" s="74"/>
      <c r="B23" s="50" t="s">
        <v>48</v>
      </c>
      <c r="C23" s="88">
        <v>264</v>
      </c>
      <c r="D23" s="88">
        <v>220</v>
      </c>
      <c r="E23" s="74"/>
      <c r="F23" s="103"/>
      <c r="G23" s="10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</row>
    <row r="24" spans="1:160" s="34" customFormat="1" ht="30" customHeight="1" x14ac:dyDescent="0.2">
      <c r="A24" s="74"/>
      <c r="B24" s="58" t="s">
        <v>38</v>
      </c>
      <c r="C24" s="85">
        <v>12.7</v>
      </c>
      <c r="D24" s="63"/>
      <c r="E24" s="74"/>
      <c r="F24" s="105"/>
      <c r="G24" s="106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</row>
    <row r="25" spans="1:160" s="75" customFormat="1" ht="15" customHeight="1" x14ac:dyDescent="0.2">
      <c r="B25" s="90" t="s">
        <v>42</v>
      </c>
      <c r="C25" s="90"/>
      <c r="D25" s="90"/>
      <c r="G25" s="82"/>
    </row>
    <row r="26" spans="1:160" s="75" customFormat="1" ht="15" customHeight="1" x14ac:dyDescent="0.2">
      <c r="B26" s="90" t="s">
        <v>41</v>
      </c>
      <c r="C26" s="90"/>
      <c r="D26" s="90"/>
      <c r="G26" s="82"/>
    </row>
    <row r="27" spans="1:160" s="30" customFormat="1" ht="15" customHeight="1" x14ac:dyDescent="0.2">
      <c r="C27" s="69"/>
      <c r="D27" s="69"/>
    </row>
    <row r="28" spans="1:160" s="76" customFormat="1" ht="15" customHeight="1" x14ac:dyDescent="0.2">
      <c r="A28" s="1"/>
      <c r="B28" s="77" t="s">
        <v>53</v>
      </c>
      <c r="C28" s="1"/>
      <c r="D28" s="7"/>
      <c r="E28" s="7"/>
      <c r="F28" s="7"/>
      <c r="G28" s="7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160" s="3" customFormat="1" ht="15" customHeight="1" x14ac:dyDescent="0.2">
      <c r="A29" s="1"/>
      <c r="B29" s="78" t="s">
        <v>52</v>
      </c>
      <c r="C29" s="1"/>
      <c r="D29" s="9"/>
      <c r="E29" s="9"/>
      <c r="F29" s="9"/>
      <c r="G29" s="9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</row>
    <row r="30" spans="1:160" s="30" customFormat="1" ht="15" customHeight="1" x14ac:dyDescent="0.2"/>
    <row r="31" spans="1:160" s="30" customFormat="1" x14ac:dyDescent="0.2">
      <c r="C31" s="69"/>
      <c r="D31" s="69"/>
    </row>
    <row r="32" spans="1:160" s="30" customFormat="1" x14ac:dyDescent="0.2">
      <c r="C32" s="69"/>
      <c r="D32" s="69"/>
    </row>
    <row r="33" spans="2:4" s="30" customFormat="1" x14ac:dyDescent="0.2">
      <c r="B33" s="70"/>
      <c r="C33" s="69"/>
      <c r="D33" s="69"/>
    </row>
    <row r="34" spans="2:4" s="30" customFormat="1" x14ac:dyDescent="0.2">
      <c r="B34" s="70"/>
      <c r="C34" s="69"/>
      <c r="D34" s="69"/>
    </row>
    <row r="35" spans="2:4" s="30" customFormat="1" x14ac:dyDescent="0.2">
      <c r="B35" s="70"/>
      <c r="C35" s="69"/>
      <c r="D35" s="69"/>
    </row>
    <row r="36" spans="2:4" s="30" customFormat="1" x14ac:dyDescent="0.2">
      <c r="C36" s="69"/>
      <c r="D36" s="69"/>
    </row>
    <row r="37" spans="2:4" s="30" customFormat="1" x14ac:dyDescent="0.2">
      <c r="C37" s="69"/>
      <c r="D37" s="69"/>
    </row>
    <row r="38" spans="2:4" s="30" customFormat="1" x14ac:dyDescent="0.2">
      <c r="C38" s="69"/>
      <c r="D38" s="69"/>
    </row>
    <row r="39" spans="2:4" s="30" customFormat="1" x14ac:dyDescent="0.2">
      <c r="C39" s="69"/>
      <c r="D39" s="69"/>
    </row>
    <row r="40" spans="2:4" s="30" customFormat="1" x14ac:dyDescent="0.2">
      <c r="C40" s="69"/>
      <c r="D40" s="69"/>
    </row>
    <row r="41" spans="2:4" s="30" customFormat="1" x14ac:dyDescent="0.2">
      <c r="C41" s="69"/>
      <c r="D41" s="69"/>
    </row>
    <row r="42" spans="2:4" s="30" customFormat="1" x14ac:dyDescent="0.2">
      <c r="C42" s="69"/>
      <c r="D42" s="69"/>
    </row>
    <row r="43" spans="2:4" s="30" customFormat="1" x14ac:dyDescent="0.2">
      <c r="C43" s="69"/>
      <c r="D43" s="69"/>
    </row>
    <row r="44" spans="2:4" s="30" customFormat="1" x14ac:dyDescent="0.2">
      <c r="C44" s="69"/>
      <c r="D44" s="69"/>
    </row>
    <row r="45" spans="2:4" s="30" customFormat="1" x14ac:dyDescent="0.2">
      <c r="C45" s="69"/>
      <c r="D45" s="69"/>
    </row>
    <row r="46" spans="2:4" s="30" customFormat="1" x14ac:dyDescent="0.2">
      <c r="C46" s="69"/>
      <c r="D46" s="69"/>
    </row>
    <row r="47" spans="2:4" s="30" customFormat="1" x14ac:dyDescent="0.2">
      <c r="C47" s="69"/>
      <c r="D47" s="69"/>
    </row>
    <row r="48" spans="2:4" s="30" customFormat="1" x14ac:dyDescent="0.2">
      <c r="C48" s="69"/>
      <c r="D48" s="69"/>
    </row>
    <row r="49" spans="3:4" s="30" customFormat="1" x14ac:dyDescent="0.2">
      <c r="C49" s="69"/>
      <c r="D49" s="69"/>
    </row>
    <row r="50" spans="3:4" s="30" customFormat="1" x14ac:dyDescent="0.2">
      <c r="C50" s="69"/>
      <c r="D50" s="69"/>
    </row>
    <row r="51" spans="3:4" s="30" customFormat="1" x14ac:dyDescent="0.2">
      <c r="C51" s="69"/>
      <c r="D51" s="69"/>
    </row>
    <row r="52" spans="3:4" s="30" customFormat="1" x14ac:dyDescent="0.2">
      <c r="C52" s="69"/>
      <c r="D52" s="69"/>
    </row>
    <row r="53" spans="3:4" s="30" customFormat="1" x14ac:dyDescent="0.2">
      <c r="C53" s="69"/>
      <c r="D53" s="69"/>
    </row>
    <row r="54" spans="3:4" s="30" customFormat="1" x14ac:dyDescent="0.2">
      <c r="C54" s="69"/>
      <c r="D54" s="69"/>
    </row>
    <row r="55" spans="3:4" s="30" customFormat="1" x14ac:dyDescent="0.2">
      <c r="C55" s="69"/>
      <c r="D55" s="69"/>
    </row>
    <row r="56" spans="3:4" s="30" customFormat="1" x14ac:dyDescent="0.2">
      <c r="C56" s="69"/>
      <c r="D56" s="69"/>
    </row>
    <row r="57" spans="3:4" s="30" customFormat="1" x14ac:dyDescent="0.2">
      <c r="C57" s="69"/>
      <c r="D57" s="69"/>
    </row>
    <row r="58" spans="3:4" s="30" customFormat="1" x14ac:dyDescent="0.2">
      <c r="C58" s="69"/>
      <c r="D58" s="69"/>
    </row>
    <row r="59" spans="3:4" s="30" customFormat="1" x14ac:dyDescent="0.2">
      <c r="C59" s="69"/>
      <c r="D59" s="69"/>
    </row>
    <row r="60" spans="3:4" s="30" customFormat="1" x14ac:dyDescent="0.2">
      <c r="C60" s="69"/>
      <c r="D60" s="69"/>
    </row>
    <row r="61" spans="3:4" s="30" customFormat="1" x14ac:dyDescent="0.2">
      <c r="C61" s="69"/>
      <c r="D61" s="69"/>
    </row>
    <row r="62" spans="3:4" s="30" customFormat="1" x14ac:dyDescent="0.2">
      <c r="C62" s="69"/>
      <c r="D62" s="69"/>
    </row>
    <row r="63" spans="3:4" s="30" customFormat="1" x14ac:dyDescent="0.2">
      <c r="C63" s="69"/>
      <c r="D63" s="69"/>
    </row>
    <row r="64" spans="3:4" s="30" customFormat="1" x14ac:dyDescent="0.2">
      <c r="C64" s="69"/>
      <c r="D64" s="69"/>
    </row>
    <row r="65" spans="3:4" s="30" customFormat="1" x14ac:dyDescent="0.2">
      <c r="C65" s="69"/>
      <c r="D65" s="69"/>
    </row>
    <row r="66" spans="3:4" s="30" customFormat="1" x14ac:dyDescent="0.2">
      <c r="C66" s="69"/>
      <c r="D66" s="69"/>
    </row>
    <row r="67" spans="3:4" s="30" customFormat="1" x14ac:dyDescent="0.2">
      <c r="C67" s="69"/>
      <c r="D67" s="69"/>
    </row>
    <row r="68" spans="3:4" s="30" customFormat="1" x14ac:dyDescent="0.2">
      <c r="C68" s="69"/>
      <c r="D68" s="69"/>
    </row>
    <row r="69" spans="3:4" s="30" customFormat="1" x14ac:dyDescent="0.2">
      <c r="C69" s="69"/>
      <c r="D69" s="69"/>
    </row>
    <row r="70" spans="3:4" s="30" customFormat="1" x14ac:dyDescent="0.2">
      <c r="C70" s="69"/>
      <c r="D70" s="69"/>
    </row>
    <row r="71" spans="3:4" s="30" customFormat="1" x14ac:dyDescent="0.2">
      <c r="C71" s="69"/>
      <c r="D71" s="69"/>
    </row>
    <row r="72" spans="3:4" s="30" customFormat="1" x14ac:dyDescent="0.2">
      <c r="C72" s="69"/>
      <c r="D72" s="69"/>
    </row>
    <row r="73" spans="3:4" s="30" customFormat="1" x14ac:dyDescent="0.2">
      <c r="C73" s="69"/>
      <c r="D73" s="69"/>
    </row>
    <row r="74" spans="3:4" s="30" customFormat="1" x14ac:dyDescent="0.2">
      <c r="C74" s="69"/>
      <c r="D74" s="69"/>
    </row>
    <row r="75" spans="3:4" s="30" customFormat="1" x14ac:dyDescent="0.2">
      <c r="C75" s="69"/>
      <c r="D75" s="69"/>
    </row>
    <row r="76" spans="3:4" s="30" customFormat="1" x14ac:dyDescent="0.2">
      <c r="C76" s="69"/>
      <c r="D76" s="69"/>
    </row>
    <row r="77" spans="3:4" s="30" customFormat="1" x14ac:dyDescent="0.2">
      <c r="C77" s="69"/>
      <c r="D77" s="69"/>
    </row>
    <row r="78" spans="3:4" s="30" customFormat="1" x14ac:dyDescent="0.2">
      <c r="C78" s="69"/>
      <c r="D78" s="69"/>
    </row>
    <row r="79" spans="3:4" s="30" customFormat="1" x14ac:dyDescent="0.2">
      <c r="C79" s="69"/>
      <c r="D79" s="69"/>
    </row>
    <row r="80" spans="3:4" s="30" customFormat="1" x14ac:dyDescent="0.2">
      <c r="C80" s="69"/>
      <c r="D80" s="69"/>
    </row>
    <row r="81" spans="3:4" s="30" customFormat="1" x14ac:dyDescent="0.2">
      <c r="C81" s="69"/>
      <c r="D81" s="69"/>
    </row>
    <row r="82" spans="3:4" s="30" customFormat="1" x14ac:dyDescent="0.2">
      <c r="C82" s="69"/>
      <c r="D82" s="69"/>
    </row>
    <row r="83" spans="3:4" s="30" customFormat="1" x14ac:dyDescent="0.2">
      <c r="C83" s="69"/>
      <c r="D83" s="69"/>
    </row>
    <row r="84" spans="3:4" s="30" customFormat="1" x14ac:dyDescent="0.2">
      <c r="C84" s="69"/>
      <c r="D84" s="69"/>
    </row>
    <row r="85" spans="3:4" s="30" customFormat="1" x14ac:dyDescent="0.2">
      <c r="C85" s="69"/>
      <c r="D85" s="69"/>
    </row>
    <row r="86" spans="3:4" s="30" customFormat="1" x14ac:dyDescent="0.2">
      <c r="C86" s="69"/>
      <c r="D86" s="69"/>
    </row>
    <row r="87" spans="3:4" s="30" customFormat="1" x14ac:dyDescent="0.2">
      <c r="C87" s="69"/>
      <c r="D87" s="69"/>
    </row>
    <row r="88" spans="3:4" s="30" customFormat="1" x14ac:dyDescent="0.2">
      <c r="C88" s="69"/>
      <c r="D88" s="69"/>
    </row>
    <row r="89" spans="3:4" s="30" customFormat="1" x14ac:dyDescent="0.2">
      <c r="C89" s="69"/>
      <c r="D89" s="69"/>
    </row>
    <row r="90" spans="3:4" s="30" customFormat="1" x14ac:dyDescent="0.2">
      <c r="C90" s="69"/>
      <c r="D90" s="69"/>
    </row>
    <row r="91" spans="3:4" s="30" customFormat="1" x14ac:dyDescent="0.2">
      <c r="C91" s="69"/>
      <c r="D91" s="69"/>
    </row>
    <row r="92" spans="3:4" s="30" customFormat="1" x14ac:dyDescent="0.2">
      <c r="C92" s="69"/>
      <c r="D92" s="69"/>
    </row>
    <row r="93" spans="3:4" s="30" customFormat="1" x14ac:dyDescent="0.2">
      <c r="C93" s="69"/>
      <c r="D93" s="69"/>
    </row>
    <row r="94" spans="3:4" s="30" customFormat="1" x14ac:dyDescent="0.2">
      <c r="C94" s="69"/>
      <c r="D94" s="69"/>
    </row>
    <row r="95" spans="3:4" s="30" customFormat="1" x14ac:dyDescent="0.2">
      <c r="C95" s="69"/>
      <c r="D95" s="69"/>
    </row>
    <row r="96" spans="3:4" s="30" customFormat="1" x14ac:dyDescent="0.2">
      <c r="C96" s="69"/>
      <c r="D96" s="69"/>
    </row>
    <row r="97" spans="3:4" s="30" customFormat="1" x14ac:dyDescent="0.2">
      <c r="C97" s="69"/>
      <c r="D97" s="69"/>
    </row>
    <row r="98" spans="3:4" s="30" customFormat="1" x14ac:dyDescent="0.2">
      <c r="C98" s="69"/>
      <c r="D98" s="69"/>
    </row>
    <row r="99" spans="3:4" s="30" customFormat="1" x14ac:dyDescent="0.2">
      <c r="C99" s="69"/>
      <c r="D99" s="69"/>
    </row>
    <row r="100" spans="3:4" s="30" customFormat="1" x14ac:dyDescent="0.2">
      <c r="C100" s="69"/>
      <c r="D100" s="69"/>
    </row>
    <row r="101" spans="3:4" s="30" customFormat="1" x14ac:dyDescent="0.2">
      <c r="C101" s="69"/>
      <c r="D101" s="69"/>
    </row>
    <row r="102" spans="3:4" s="30" customFormat="1" x14ac:dyDescent="0.2">
      <c r="C102" s="69"/>
      <c r="D102" s="69"/>
    </row>
    <row r="103" spans="3:4" s="30" customFormat="1" x14ac:dyDescent="0.2">
      <c r="C103" s="69"/>
      <c r="D103" s="69"/>
    </row>
    <row r="104" spans="3:4" s="30" customFormat="1" x14ac:dyDescent="0.2">
      <c r="C104" s="69"/>
      <c r="D104" s="69"/>
    </row>
    <row r="105" spans="3:4" s="30" customFormat="1" x14ac:dyDescent="0.2">
      <c r="C105" s="69"/>
      <c r="D105" s="69"/>
    </row>
    <row r="106" spans="3:4" s="30" customFormat="1" x14ac:dyDescent="0.2">
      <c r="C106" s="69"/>
      <c r="D106" s="69"/>
    </row>
    <row r="107" spans="3:4" s="30" customFormat="1" x14ac:dyDescent="0.2">
      <c r="C107" s="69"/>
      <c r="D107" s="69"/>
    </row>
    <row r="108" spans="3:4" s="30" customFormat="1" x14ac:dyDescent="0.2">
      <c r="C108" s="69"/>
      <c r="D108" s="69"/>
    </row>
    <row r="109" spans="3:4" s="30" customFormat="1" x14ac:dyDescent="0.2">
      <c r="C109" s="69"/>
      <c r="D109" s="69"/>
    </row>
    <row r="110" spans="3:4" s="30" customFormat="1" x14ac:dyDescent="0.2">
      <c r="C110" s="69"/>
      <c r="D110" s="69"/>
    </row>
    <row r="111" spans="3:4" s="30" customFormat="1" x14ac:dyDescent="0.2">
      <c r="C111" s="69"/>
      <c r="D111" s="69"/>
    </row>
    <row r="112" spans="3:4" s="30" customFormat="1" x14ac:dyDescent="0.2">
      <c r="C112" s="69"/>
      <c r="D112" s="69"/>
    </row>
    <row r="113" spans="3:4" s="30" customFormat="1" x14ac:dyDescent="0.2">
      <c r="C113" s="69"/>
      <c r="D113" s="69"/>
    </row>
    <row r="114" spans="3:4" s="30" customFormat="1" x14ac:dyDescent="0.2">
      <c r="C114" s="69"/>
      <c r="D114" s="69"/>
    </row>
    <row r="115" spans="3:4" s="30" customFormat="1" x14ac:dyDescent="0.2">
      <c r="C115" s="69"/>
      <c r="D115" s="69"/>
    </row>
    <row r="116" spans="3:4" s="30" customFormat="1" x14ac:dyDescent="0.2">
      <c r="C116" s="69"/>
      <c r="D116" s="69"/>
    </row>
    <row r="117" spans="3:4" s="30" customFormat="1" x14ac:dyDescent="0.2">
      <c r="C117" s="69"/>
      <c r="D117" s="69"/>
    </row>
    <row r="118" spans="3:4" s="30" customFormat="1" x14ac:dyDescent="0.2">
      <c r="C118" s="69"/>
      <c r="D118" s="69"/>
    </row>
    <row r="119" spans="3:4" s="30" customFormat="1" x14ac:dyDescent="0.2">
      <c r="C119" s="69"/>
      <c r="D119" s="69"/>
    </row>
    <row r="120" spans="3:4" s="30" customFormat="1" x14ac:dyDescent="0.2">
      <c r="C120" s="69"/>
      <c r="D120" s="69"/>
    </row>
    <row r="121" spans="3:4" s="30" customFormat="1" x14ac:dyDescent="0.2">
      <c r="C121" s="69"/>
      <c r="D121" s="69"/>
    </row>
    <row r="122" spans="3:4" s="30" customFormat="1" x14ac:dyDescent="0.2">
      <c r="C122" s="69"/>
      <c r="D122" s="69"/>
    </row>
    <row r="123" spans="3:4" s="30" customFormat="1" x14ac:dyDescent="0.2">
      <c r="C123" s="69"/>
      <c r="D123" s="69"/>
    </row>
    <row r="124" spans="3:4" s="30" customFormat="1" x14ac:dyDescent="0.2">
      <c r="C124" s="69"/>
      <c r="D124" s="69"/>
    </row>
    <row r="125" spans="3:4" s="30" customFormat="1" x14ac:dyDescent="0.2">
      <c r="C125" s="69"/>
      <c r="D125" s="69"/>
    </row>
    <row r="126" spans="3:4" s="30" customFormat="1" x14ac:dyDescent="0.2">
      <c r="C126" s="69"/>
      <c r="D126" s="69"/>
    </row>
    <row r="127" spans="3:4" s="30" customFormat="1" x14ac:dyDescent="0.2">
      <c r="C127" s="69"/>
      <c r="D127" s="69"/>
    </row>
    <row r="128" spans="3:4" s="30" customFormat="1" x14ac:dyDescent="0.2">
      <c r="C128" s="69"/>
      <c r="D128" s="69"/>
    </row>
    <row r="129" spans="3:4" s="30" customFormat="1" x14ac:dyDescent="0.2">
      <c r="C129" s="69"/>
      <c r="D129" s="69"/>
    </row>
    <row r="130" spans="3:4" s="30" customFormat="1" x14ac:dyDescent="0.2">
      <c r="C130" s="69"/>
      <c r="D130" s="69"/>
    </row>
    <row r="131" spans="3:4" s="30" customFormat="1" x14ac:dyDescent="0.2">
      <c r="C131" s="69"/>
      <c r="D131" s="69"/>
    </row>
    <row r="132" spans="3:4" s="30" customFormat="1" x14ac:dyDescent="0.2">
      <c r="C132" s="69"/>
      <c r="D132" s="69"/>
    </row>
    <row r="133" spans="3:4" s="30" customFormat="1" x14ac:dyDescent="0.2">
      <c r="C133" s="69"/>
      <c r="D133" s="69"/>
    </row>
    <row r="134" spans="3:4" s="30" customFormat="1" x14ac:dyDescent="0.2">
      <c r="C134" s="69"/>
      <c r="D134" s="69"/>
    </row>
    <row r="135" spans="3:4" s="30" customFormat="1" x14ac:dyDescent="0.2">
      <c r="C135" s="69"/>
      <c r="D135" s="69"/>
    </row>
    <row r="136" spans="3:4" s="30" customFormat="1" x14ac:dyDescent="0.2">
      <c r="C136" s="69"/>
      <c r="D136" s="69"/>
    </row>
    <row r="137" spans="3:4" s="30" customFormat="1" x14ac:dyDescent="0.2">
      <c r="C137" s="69"/>
      <c r="D137" s="69"/>
    </row>
    <row r="138" spans="3:4" s="30" customFormat="1" x14ac:dyDescent="0.2">
      <c r="C138" s="69"/>
      <c r="D138" s="69"/>
    </row>
    <row r="139" spans="3:4" s="30" customFormat="1" x14ac:dyDescent="0.2">
      <c r="C139" s="69"/>
      <c r="D139" s="69"/>
    </row>
    <row r="140" spans="3:4" s="30" customFormat="1" x14ac:dyDescent="0.2">
      <c r="C140" s="69"/>
      <c r="D140" s="69"/>
    </row>
    <row r="141" spans="3:4" s="30" customFormat="1" x14ac:dyDescent="0.2">
      <c r="C141" s="69"/>
      <c r="D141" s="69"/>
    </row>
    <row r="142" spans="3:4" s="30" customFormat="1" x14ac:dyDescent="0.2">
      <c r="C142" s="69"/>
      <c r="D142" s="69"/>
    </row>
    <row r="143" spans="3:4" s="30" customFormat="1" x14ac:dyDescent="0.2">
      <c r="C143" s="69"/>
      <c r="D143" s="69"/>
    </row>
    <row r="144" spans="3:4" s="30" customFormat="1" x14ac:dyDescent="0.2">
      <c r="C144" s="69"/>
      <c r="D144" s="69"/>
    </row>
    <row r="145" spans="3:4" s="30" customFormat="1" x14ac:dyDescent="0.2">
      <c r="C145" s="69"/>
      <c r="D145" s="69"/>
    </row>
    <row r="146" spans="3:4" s="30" customFormat="1" x14ac:dyDescent="0.2">
      <c r="C146" s="69"/>
      <c r="D146" s="69"/>
    </row>
    <row r="147" spans="3:4" s="30" customFormat="1" x14ac:dyDescent="0.2">
      <c r="C147" s="69"/>
      <c r="D147" s="69"/>
    </row>
    <row r="148" spans="3:4" s="30" customFormat="1" x14ac:dyDescent="0.2">
      <c r="C148" s="69"/>
      <c r="D148" s="69"/>
    </row>
    <row r="149" spans="3:4" s="30" customFormat="1" x14ac:dyDescent="0.2">
      <c r="C149" s="69"/>
      <c r="D149" s="69"/>
    </row>
    <row r="150" spans="3:4" s="30" customFormat="1" x14ac:dyDescent="0.2">
      <c r="C150" s="69"/>
      <c r="D150" s="69"/>
    </row>
    <row r="151" spans="3:4" s="30" customFormat="1" x14ac:dyDescent="0.2">
      <c r="C151" s="69"/>
      <c r="D151" s="69"/>
    </row>
    <row r="152" spans="3:4" s="30" customFormat="1" x14ac:dyDescent="0.2">
      <c r="C152" s="69"/>
      <c r="D152" s="69"/>
    </row>
    <row r="153" spans="3:4" s="30" customFormat="1" x14ac:dyDescent="0.2">
      <c r="C153" s="69"/>
      <c r="D153" s="69"/>
    </row>
    <row r="154" spans="3:4" s="30" customFormat="1" x14ac:dyDescent="0.2">
      <c r="C154" s="69"/>
      <c r="D154" s="69"/>
    </row>
    <row r="155" spans="3:4" s="30" customFormat="1" x14ac:dyDescent="0.2">
      <c r="C155" s="69"/>
      <c r="D155" s="69"/>
    </row>
    <row r="156" spans="3:4" s="30" customFormat="1" x14ac:dyDescent="0.2">
      <c r="C156" s="69"/>
      <c r="D156" s="69"/>
    </row>
    <row r="157" spans="3:4" s="30" customFormat="1" x14ac:dyDescent="0.2">
      <c r="C157" s="69"/>
      <c r="D157" s="69"/>
    </row>
    <row r="158" spans="3:4" s="30" customFormat="1" x14ac:dyDescent="0.2">
      <c r="C158" s="69"/>
      <c r="D158" s="69"/>
    </row>
    <row r="159" spans="3:4" s="30" customFormat="1" x14ac:dyDescent="0.2">
      <c r="C159" s="69"/>
      <c r="D159" s="69"/>
    </row>
    <row r="160" spans="3:4" s="30" customFormat="1" x14ac:dyDescent="0.2">
      <c r="C160" s="69"/>
      <c r="D160" s="69"/>
    </row>
    <row r="161" spans="3:4" s="30" customFormat="1" x14ac:dyDescent="0.2">
      <c r="C161" s="69"/>
      <c r="D161" s="69"/>
    </row>
    <row r="162" spans="3:4" s="30" customFormat="1" x14ac:dyDescent="0.2">
      <c r="C162" s="69"/>
      <c r="D162" s="69"/>
    </row>
    <row r="163" spans="3:4" s="30" customFormat="1" x14ac:dyDescent="0.2">
      <c r="C163" s="69"/>
      <c r="D163" s="69"/>
    </row>
    <row r="164" spans="3:4" s="30" customFormat="1" x14ac:dyDescent="0.2">
      <c r="C164" s="69"/>
      <c r="D164" s="69"/>
    </row>
    <row r="165" spans="3:4" s="30" customFormat="1" x14ac:dyDescent="0.2">
      <c r="C165" s="69"/>
      <c r="D165" s="69"/>
    </row>
    <row r="166" spans="3:4" s="30" customFormat="1" x14ac:dyDescent="0.2">
      <c r="C166" s="69"/>
      <c r="D166" s="69"/>
    </row>
    <row r="167" spans="3:4" s="30" customFormat="1" x14ac:dyDescent="0.2">
      <c r="C167" s="69"/>
      <c r="D167" s="69"/>
    </row>
    <row r="168" spans="3:4" s="30" customFormat="1" x14ac:dyDescent="0.2">
      <c r="C168" s="69"/>
      <c r="D168" s="69"/>
    </row>
    <row r="169" spans="3:4" s="30" customFormat="1" x14ac:dyDescent="0.2">
      <c r="C169" s="69"/>
      <c r="D169" s="69"/>
    </row>
    <row r="170" spans="3:4" s="30" customFormat="1" x14ac:dyDescent="0.2">
      <c r="C170" s="69"/>
      <c r="D170" s="69"/>
    </row>
    <row r="171" spans="3:4" s="30" customFormat="1" x14ac:dyDescent="0.2">
      <c r="C171" s="69"/>
      <c r="D171" s="69"/>
    </row>
    <row r="172" spans="3:4" s="30" customFormat="1" x14ac:dyDescent="0.2">
      <c r="C172" s="69"/>
      <c r="D172" s="69"/>
    </row>
    <row r="173" spans="3:4" s="30" customFormat="1" x14ac:dyDescent="0.2">
      <c r="C173" s="69"/>
      <c r="D173" s="69"/>
    </row>
    <row r="174" spans="3:4" s="30" customFormat="1" x14ac:dyDescent="0.2">
      <c r="C174" s="69"/>
      <c r="D174" s="69"/>
    </row>
    <row r="175" spans="3:4" s="30" customFormat="1" x14ac:dyDescent="0.2">
      <c r="C175" s="69"/>
      <c r="D175" s="69"/>
    </row>
    <row r="176" spans="3:4" s="30" customFormat="1" x14ac:dyDescent="0.2">
      <c r="C176" s="69"/>
      <c r="D176" s="69"/>
    </row>
    <row r="177" spans="3:4" s="30" customFormat="1" x14ac:dyDescent="0.2">
      <c r="C177" s="69"/>
      <c r="D177" s="69"/>
    </row>
    <row r="178" spans="3:4" s="30" customFormat="1" x14ac:dyDescent="0.2">
      <c r="C178" s="69"/>
      <c r="D178" s="69"/>
    </row>
    <row r="179" spans="3:4" s="30" customFormat="1" x14ac:dyDescent="0.2">
      <c r="C179" s="69"/>
      <c r="D179" s="69"/>
    </row>
    <row r="180" spans="3:4" s="30" customFormat="1" x14ac:dyDescent="0.2">
      <c r="C180" s="69"/>
      <c r="D180" s="69"/>
    </row>
    <row r="181" spans="3:4" s="30" customFormat="1" x14ac:dyDescent="0.2">
      <c r="C181" s="69"/>
      <c r="D181" s="69"/>
    </row>
    <row r="182" spans="3:4" s="30" customFormat="1" x14ac:dyDescent="0.2">
      <c r="C182" s="69"/>
      <c r="D182" s="69"/>
    </row>
    <row r="183" spans="3:4" s="30" customFormat="1" x14ac:dyDescent="0.2">
      <c r="C183" s="69"/>
      <c r="D183" s="69"/>
    </row>
    <row r="184" spans="3:4" s="30" customFormat="1" x14ac:dyDescent="0.2">
      <c r="C184" s="69"/>
      <c r="D184" s="69"/>
    </row>
    <row r="185" spans="3:4" s="30" customFormat="1" x14ac:dyDescent="0.2">
      <c r="C185" s="69"/>
      <c r="D185" s="69"/>
    </row>
    <row r="186" spans="3:4" s="30" customFormat="1" x14ac:dyDescent="0.2">
      <c r="C186" s="69"/>
      <c r="D186" s="69"/>
    </row>
    <row r="187" spans="3:4" s="30" customFormat="1" x14ac:dyDescent="0.2">
      <c r="C187" s="69"/>
      <c r="D187" s="69"/>
    </row>
    <row r="188" spans="3:4" s="30" customFormat="1" x14ac:dyDescent="0.2">
      <c r="C188" s="69"/>
      <c r="D188" s="69"/>
    </row>
    <row r="189" spans="3:4" s="30" customFormat="1" x14ac:dyDescent="0.2">
      <c r="C189" s="69"/>
      <c r="D189" s="69"/>
    </row>
    <row r="190" spans="3:4" s="30" customFormat="1" x14ac:dyDescent="0.2">
      <c r="C190" s="69"/>
      <c r="D190" s="69"/>
    </row>
    <row r="191" spans="3:4" s="30" customFormat="1" x14ac:dyDescent="0.2">
      <c r="C191" s="69"/>
      <c r="D191" s="69"/>
    </row>
    <row r="192" spans="3:4" s="30" customFormat="1" x14ac:dyDescent="0.2">
      <c r="C192" s="69"/>
      <c r="D192" s="69"/>
    </row>
    <row r="193" spans="3:4" s="30" customFormat="1" x14ac:dyDescent="0.2">
      <c r="C193" s="69"/>
      <c r="D193" s="69"/>
    </row>
    <row r="194" spans="3:4" s="30" customFormat="1" x14ac:dyDescent="0.2">
      <c r="C194" s="69"/>
      <c r="D194" s="69"/>
    </row>
    <row r="195" spans="3:4" s="30" customFormat="1" x14ac:dyDescent="0.2">
      <c r="C195" s="69"/>
      <c r="D195" s="69"/>
    </row>
    <row r="196" spans="3:4" s="30" customFormat="1" x14ac:dyDescent="0.2">
      <c r="C196" s="69"/>
      <c r="D196" s="69"/>
    </row>
    <row r="197" spans="3:4" s="30" customFormat="1" x14ac:dyDescent="0.2">
      <c r="C197" s="69"/>
      <c r="D197" s="69"/>
    </row>
    <row r="198" spans="3:4" s="30" customFormat="1" x14ac:dyDescent="0.2">
      <c r="C198" s="69"/>
      <c r="D198" s="69"/>
    </row>
    <row r="199" spans="3:4" s="30" customFormat="1" x14ac:dyDescent="0.2">
      <c r="C199" s="69"/>
      <c r="D199" s="69"/>
    </row>
    <row r="200" spans="3:4" s="30" customFormat="1" x14ac:dyDescent="0.2">
      <c r="C200" s="69"/>
      <c r="D200" s="69"/>
    </row>
    <row r="201" spans="3:4" s="30" customFormat="1" x14ac:dyDescent="0.2">
      <c r="C201" s="69"/>
      <c r="D201" s="69"/>
    </row>
    <row r="202" spans="3:4" s="30" customFormat="1" x14ac:dyDescent="0.2">
      <c r="C202" s="69"/>
      <c r="D202" s="69"/>
    </row>
    <row r="203" spans="3:4" s="30" customFormat="1" x14ac:dyDescent="0.2">
      <c r="C203" s="69"/>
      <c r="D203" s="69"/>
    </row>
    <row r="204" spans="3:4" s="30" customFormat="1" x14ac:dyDescent="0.2">
      <c r="C204" s="69"/>
      <c r="D204" s="69"/>
    </row>
    <row r="205" spans="3:4" s="30" customFormat="1" x14ac:dyDescent="0.2">
      <c r="C205" s="69"/>
      <c r="D205" s="69"/>
    </row>
    <row r="206" spans="3:4" s="30" customFormat="1" x14ac:dyDescent="0.2">
      <c r="C206" s="69"/>
      <c r="D206" s="69"/>
    </row>
    <row r="207" spans="3:4" s="30" customFormat="1" x14ac:dyDescent="0.2">
      <c r="C207" s="69"/>
      <c r="D207" s="69"/>
    </row>
    <row r="208" spans="3:4" s="30" customFormat="1" x14ac:dyDescent="0.2">
      <c r="C208" s="69"/>
      <c r="D208" s="69"/>
    </row>
    <row r="209" spans="3:4" s="30" customFormat="1" x14ac:dyDescent="0.2">
      <c r="C209" s="69"/>
      <c r="D209" s="69"/>
    </row>
    <row r="210" spans="3:4" s="30" customFormat="1" x14ac:dyDescent="0.2">
      <c r="C210" s="69"/>
      <c r="D210" s="69"/>
    </row>
    <row r="211" spans="3:4" s="30" customFormat="1" x14ac:dyDescent="0.2">
      <c r="C211" s="69"/>
      <c r="D211" s="69"/>
    </row>
    <row r="212" spans="3:4" s="30" customFormat="1" x14ac:dyDescent="0.2">
      <c r="C212" s="69"/>
      <c r="D212" s="69"/>
    </row>
    <row r="213" spans="3:4" s="30" customFormat="1" x14ac:dyDescent="0.2">
      <c r="C213" s="69"/>
      <c r="D213" s="69"/>
    </row>
    <row r="214" spans="3:4" s="30" customFormat="1" x14ac:dyDescent="0.2">
      <c r="C214" s="69"/>
      <c r="D214" s="69"/>
    </row>
    <row r="215" spans="3:4" s="30" customFormat="1" x14ac:dyDescent="0.2">
      <c r="C215" s="69"/>
      <c r="D215" s="69"/>
    </row>
    <row r="216" spans="3:4" s="30" customFormat="1" x14ac:dyDescent="0.2">
      <c r="C216" s="69"/>
      <c r="D216" s="69"/>
    </row>
    <row r="217" spans="3:4" s="30" customFormat="1" x14ac:dyDescent="0.2">
      <c r="C217" s="69"/>
      <c r="D217" s="69"/>
    </row>
    <row r="218" spans="3:4" s="30" customFormat="1" x14ac:dyDescent="0.2">
      <c r="C218" s="69"/>
      <c r="D218" s="69"/>
    </row>
    <row r="219" spans="3:4" s="30" customFormat="1" x14ac:dyDescent="0.2">
      <c r="C219" s="69"/>
      <c r="D219" s="69"/>
    </row>
    <row r="220" spans="3:4" s="30" customFormat="1" x14ac:dyDescent="0.2">
      <c r="C220" s="69"/>
      <c r="D220" s="69"/>
    </row>
    <row r="221" spans="3:4" s="30" customFormat="1" x14ac:dyDescent="0.2">
      <c r="C221" s="69"/>
      <c r="D221" s="69"/>
    </row>
    <row r="222" spans="3:4" s="30" customFormat="1" x14ac:dyDescent="0.2">
      <c r="C222" s="69"/>
      <c r="D222" s="69"/>
    </row>
    <row r="223" spans="3:4" s="30" customFormat="1" x14ac:dyDescent="0.2">
      <c r="C223" s="69"/>
      <c r="D223" s="69"/>
    </row>
    <row r="224" spans="3:4" s="30" customFormat="1" x14ac:dyDescent="0.2">
      <c r="C224" s="69"/>
      <c r="D224" s="69"/>
    </row>
    <row r="225" spans="3:4" s="30" customFormat="1" x14ac:dyDescent="0.2">
      <c r="C225" s="69"/>
      <c r="D225" s="69"/>
    </row>
    <row r="226" spans="3:4" s="30" customFormat="1" x14ac:dyDescent="0.2">
      <c r="C226" s="69"/>
      <c r="D226" s="69"/>
    </row>
    <row r="227" spans="3:4" s="30" customFormat="1" x14ac:dyDescent="0.2">
      <c r="C227" s="69"/>
      <c r="D227" s="69"/>
    </row>
    <row r="228" spans="3:4" s="30" customFormat="1" x14ac:dyDescent="0.2">
      <c r="C228" s="69"/>
      <c r="D228" s="69"/>
    </row>
    <row r="229" spans="3:4" s="30" customFormat="1" x14ac:dyDescent="0.2">
      <c r="C229" s="69"/>
      <c r="D229" s="69"/>
    </row>
    <row r="230" spans="3:4" s="30" customFormat="1" x14ac:dyDescent="0.2">
      <c r="C230" s="69"/>
      <c r="D230" s="69"/>
    </row>
    <row r="231" spans="3:4" s="30" customFormat="1" x14ac:dyDescent="0.2">
      <c r="C231" s="69"/>
      <c r="D231" s="69"/>
    </row>
    <row r="232" spans="3:4" s="30" customFormat="1" x14ac:dyDescent="0.2">
      <c r="C232" s="69"/>
      <c r="D232" s="69"/>
    </row>
    <row r="233" spans="3:4" s="30" customFormat="1" x14ac:dyDescent="0.2">
      <c r="C233" s="69"/>
      <c r="D233" s="69"/>
    </row>
    <row r="234" spans="3:4" s="30" customFormat="1" x14ac:dyDescent="0.2">
      <c r="C234" s="69"/>
      <c r="D234" s="69"/>
    </row>
    <row r="235" spans="3:4" s="30" customFormat="1" x14ac:dyDescent="0.2">
      <c r="C235" s="69"/>
      <c r="D235" s="69"/>
    </row>
    <row r="236" spans="3:4" s="30" customFormat="1" x14ac:dyDescent="0.2">
      <c r="C236" s="69"/>
      <c r="D236" s="69"/>
    </row>
    <row r="237" spans="3:4" s="30" customFormat="1" x14ac:dyDescent="0.2">
      <c r="C237" s="69"/>
      <c r="D237" s="69"/>
    </row>
    <row r="238" spans="3:4" s="30" customFormat="1" x14ac:dyDescent="0.2">
      <c r="C238" s="69"/>
      <c r="D238" s="69"/>
    </row>
    <row r="239" spans="3:4" s="30" customFormat="1" x14ac:dyDescent="0.2">
      <c r="C239" s="69"/>
      <c r="D239" s="69"/>
    </row>
  </sheetData>
  <sheetProtection password="CF1F" sheet="1" objects="1" scenarios="1" insertHyperlinks="0"/>
  <mergeCells count="11">
    <mergeCell ref="F5:G5"/>
    <mergeCell ref="F16:G19"/>
    <mergeCell ref="F21:G24"/>
    <mergeCell ref="B2:F2"/>
    <mergeCell ref="B4:D4"/>
    <mergeCell ref="B25:D25"/>
    <mergeCell ref="B26:D26"/>
    <mergeCell ref="C13:D13"/>
    <mergeCell ref="B13:B14"/>
    <mergeCell ref="C14:D14"/>
    <mergeCell ref="C19:D19"/>
  </mergeCells>
  <hyperlinks>
    <hyperlink ref="B28" r:id="rId1" display="© Möller Agrarmarketing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40"/>
  <sheetViews>
    <sheetView showGridLines="0" topLeftCell="A16" workbookViewId="0">
      <selection activeCell="K16" sqref="K16"/>
    </sheetView>
  </sheetViews>
  <sheetFormatPr baseColWidth="10" defaultRowHeight="12.75" x14ac:dyDescent="0.2"/>
  <cols>
    <col min="1" max="1" width="4.7109375" style="28" customWidth="1"/>
    <col min="2" max="2" width="13.28515625" style="28" customWidth="1"/>
    <col min="3" max="3" width="9.28515625" style="29" customWidth="1"/>
    <col min="4" max="4" width="4.7109375" style="29" customWidth="1"/>
    <col min="5" max="5" width="9.28515625" style="29" customWidth="1"/>
    <col min="6" max="6" width="4.7109375" style="29" customWidth="1"/>
    <col min="7" max="7" width="2.7109375" style="28" customWidth="1"/>
    <col min="8" max="8" width="16.140625" style="28" customWidth="1"/>
    <col min="9" max="11" width="9.7109375" style="28" customWidth="1"/>
    <col min="12" max="13" width="4.7109375" style="28" customWidth="1"/>
    <col min="14" max="14" width="7.42578125" style="5" customWidth="1"/>
    <col min="15" max="16" width="10.28515625" style="5" hidden="1" customWidth="1"/>
    <col min="17" max="17" width="12.28515625" style="5" hidden="1" customWidth="1"/>
    <col min="18" max="16384" width="11.42578125" style="5"/>
  </cols>
  <sheetData>
    <row r="1" spans="1:17" ht="21" customHeight="1" x14ac:dyDescent="0.2"/>
    <row r="2" spans="1:17" ht="57" customHeight="1" x14ac:dyDescent="0.25">
      <c r="B2" s="134" t="s">
        <v>19</v>
      </c>
      <c r="C2" s="134"/>
      <c r="D2" s="134"/>
      <c r="E2" s="134"/>
      <c r="F2" s="134"/>
      <c r="G2" s="134"/>
      <c r="H2" s="134"/>
      <c r="I2" s="134"/>
      <c r="J2" s="30"/>
      <c r="K2" s="30"/>
      <c r="L2" s="30"/>
    </row>
    <row r="3" spans="1:17" s="18" customFormat="1" ht="15" customHeight="1" x14ac:dyDescent="0.2">
      <c r="A3" s="31"/>
      <c r="B3" s="32" t="s">
        <v>3</v>
      </c>
      <c r="C3" s="19" t="s">
        <v>17</v>
      </c>
      <c r="D3" s="10"/>
      <c r="E3" s="10"/>
      <c r="F3" s="10"/>
      <c r="G3" s="31"/>
      <c r="H3" s="33"/>
      <c r="I3" s="33"/>
      <c r="J3" s="33"/>
      <c r="K3" s="33"/>
      <c r="L3" s="33"/>
      <c r="M3" s="31"/>
    </row>
    <row r="4" spans="1:17" s="16" customFormat="1" ht="30" customHeight="1" x14ac:dyDescent="0.2">
      <c r="A4" s="34"/>
      <c r="B4" s="35" t="s">
        <v>5</v>
      </c>
      <c r="C4" s="135" t="s">
        <v>4</v>
      </c>
      <c r="D4" s="136"/>
      <c r="E4" s="115" t="s">
        <v>20</v>
      </c>
      <c r="F4" s="116"/>
      <c r="G4" s="34"/>
      <c r="H4" s="36" t="s">
        <v>18</v>
      </c>
      <c r="I4" s="34"/>
      <c r="J4" s="34"/>
      <c r="K4" s="34"/>
      <c r="L4" s="34"/>
      <c r="M4" s="34"/>
      <c r="O4" s="17" t="s">
        <v>9</v>
      </c>
      <c r="P4" s="17" t="s">
        <v>10</v>
      </c>
      <c r="Q4" s="17" t="s">
        <v>8</v>
      </c>
    </row>
    <row r="5" spans="1:17" s="16" customFormat="1" ht="30" customHeight="1" x14ac:dyDescent="0.2">
      <c r="A5" s="34"/>
      <c r="B5" s="37">
        <v>1</v>
      </c>
      <c r="C5" s="137" t="s">
        <v>7</v>
      </c>
      <c r="D5" s="138"/>
      <c r="E5" s="137" t="s">
        <v>7</v>
      </c>
      <c r="F5" s="138"/>
      <c r="G5" s="34"/>
      <c r="H5" s="10" t="s">
        <v>9</v>
      </c>
      <c r="I5" s="38">
        <f>C17*K16</f>
        <v>10129.88025</v>
      </c>
      <c r="J5" s="34"/>
      <c r="K5" s="34"/>
      <c r="L5" s="34"/>
      <c r="M5" s="34"/>
      <c r="N5" s="21"/>
      <c r="O5" s="20"/>
      <c r="P5" s="20"/>
      <c r="Q5" s="24"/>
    </row>
    <row r="6" spans="1:17" s="16" customFormat="1" ht="30" customHeight="1" x14ac:dyDescent="0.2">
      <c r="A6" s="34"/>
      <c r="B6" s="37">
        <v>2</v>
      </c>
      <c r="C6" s="39">
        <f>O6/10</f>
        <v>10</v>
      </c>
      <c r="D6" s="40"/>
      <c r="E6" s="41">
        <f>P6/10</f>
        <v>6</v>
      </c>
      <c r="F6" s="40"/>
      <c r="G6" s="34"/>
      <c r="H6" s="10" t="s">
        <v>8</v>
      </c>
      <c r="I6" s="38">
        <f>E17*K16</f>
        <v>5896.1279999999997</v>
      </c>
      <c r="J6" s="34"/>
      <c r="K6" s="34"/>
      <c r="L6" s="34"/>
      <c r="M6" s="34"/>
      <c r="N6" s="21"/>
      <c r="O6" s="26">
        <v>100</v>
      </c>
      <c r="P6" s="26">
        <v>60</v>
      </c>
      <c r="Q6" s="27">
        <f>IF($B6&lt;=$J$21,$J$20,$J$22)</f>
        <v>140</v>
      </c>
    </row>
    <row r="7" spans="1:17" s="16" customFormat="1" ht="30" customHeight="1" x14ac:dyDescent="0.2">
      <c r="A7" s="34"/>
      <c r="B7" s="37">
        <v>3</v>
      </c>
      <c r="C7" s="39">
        <f t="shared" ref="C7:C13" si="0">O7/10</f>
        <v>5.5</v>
      </c>
      <c r="D7" s="40"/>
      <c r="E7" s="41">
        <f t="shared" ref="E7:E13" si="1">P7/10</f>
        <v>6</v>
      </c>
      <c r="F7" s="40"/>
      <c r="G7" s="34"/>
      <c r="H7" s="34"/>
      <c r="I7" s="34"/>
      <c r="J7" s="34"/>
      <c r="K7" s="34"/>
      <c r="L7" s="34"/>
      <c r="M7" s="34"/>
      <c r="N7" s="21"/>
      <c r="O7" s="26">
        <v>55</v>
      </c>
      <c r="P7" s="26">
        <v>60</v>
      </c>
      <c r="Q7" s="27">
        <f t="shared" ref="Q7:Q13" si="2">IF(B7&lt;=$J$21,$J$20,$J$22)</f>
        <v>140</v>
      </c>
    </row>
    <row r="8" spans="1:17" s="16" customFormat="1" ht="30" customHeight="1" x14ac:dyDescent="0.2">
      <c r="A8" s="34"/>
      <c r="B8" s="37">
        <v>4</v>
      </c>
      <c r="C8" s="39">
        <f t="shared" si="0"/>
        <v>6</v>
      </c>
      <c r="D8" s="40"/>
      <c r="E8" s="41">
        <f t="shared" si="1"/>
        <v>6</v>
      </c>
      <c r="F8" s="40"/>
      <c r="G8" s="34"/>
      <c r="H8" s="34"/>
      <c r="I8" s="34"/>
      <c r="J8" s="34"/>
      <c r="K8" s="34"/>
      <c r="L8" s="34"/>
      <c r="M8" s="34"/>
      <c r="N8" s="21"/>
      <c r="O8" s="26">
        <v>60</v>
      </c>
      <c r="P8" s="26">
        <v>60</v>
      </c>
      <c r="Q8" s="27">
        <f t="shared" si="2"/>
        <v>140</v>
      </c>
    </row>
    <row r="9" spans="1:17" s="16" customFormat="1" ht="30" customHeight="1" x14ac:dyDescent="0.2">
      <c r="A9" s="34"/>
      <c r="B9" s="37">
        <v>5</v>
      </c>
      <c r="C9" s="39">
        <f t="shared" si="0"/>
        <v>6</v>
      </c>
      <c r="D9" s="40"/>
      <c r="E9" s="41">
        <f t="shared" si="1"/>
        <v>6</v>
      </c>
      <c r="F9" s="40"/>
      <c r="G9" s="34"/>
      <c r="H9" s="34"/>
      <c r="I9" s="34"/>
      <c r="J9" s="34"/>
      <c r="K9" s="34"/>
      <c r="L9" s="34"/>
      <c r="M9" s="34"/>
      <c r="N9" s="21"/>
      <c r="O9" s="26">
        <v>60</v>
      </c>
      <c r="P9" s="26">
        <v>60</v>
      </c>
      <c r="Q9" s="27">
        <f t="shared" si="2"/>
        <v>120</v>
      </c>
    </row>
    <row r="10" spans="1:17" s="16" customFormat="1" ht="30" customHeight="1" x14ac:dyDescent="0.2">
      <c r="A10" s="34"/>
      <c r="B10" s="37">
        <v>6</v>
      </c>
      <c r="C10" s="39">
        <f t="shared" si="0"/>
        <v>5</v>
      </c>
      <c r="D10" s="40"/>
      <c r="E10" s="41">
        <f t="shared" si="1"/>
        <v>5</v>
      </c>
      <c r="F10" s="40"/>
      <c r="G10" s="34"/>
      <c r="H10" s="34"/>
      <c r="I10" s="34"/>
      <c r="J10" s="34"/>
      <c r="K10" s="34"/>
      <c r="L10" s="34"/>
      <c r="M10" s="34"/>
      <c r="N10" s="21"/>
      <c r="O10" s="26">
        <v>50</v>
      </c>
      <c r="P10" s="26">
        <v>50</v>
      </c>
      <c r="Q10" s="27">
        <f t="shared" si="2"/>
        <v>120</v>
      </c>
    </row>
    <row r="11" spans="1:17" s="16" customFormat="1" ht="30" customHeight="1" x14ac:dyDescent="0.2">
      <c r="A11" s="34"/>
      <c r="B11" s="37">
        <v>7</v>
      </c>
      <c r="C11" s="39">
        <f t="shared" si="0"/>
        <v>4</v>
      </c>
      <c r="D11" s="40"/>
      <c r="E11" s="41">
        <f t="shared" si="1"/>
        <v>4</v>
      </c>
      <c r="F11" s="40"/>
      <c r="G11" s="34"/>
      <c r="H11" s="34"/>
      <c r="I11" s="34"/>
      <c r="J11" s="34"/>
      <c r="K11" s="34"/>
      <c r="L11" s="34"/>
      <c r="M11" s="34"/>
      <c r="N11" s="21"/>
      <c r="O11" s="26">
        <v>40</v>
      </c>
      <c r="P11" s="26">
        <v>40</v>
      </c>
      <c r="Q11" s="27">
        <f t="shared" si="2"/>
        <v>120</v>
      </c>
    </row>
    <row r="12" spans="1:17" s="16" customFormat="1" ht="30" customHeight="1" x14ac:dyDescent="0.2">
      <c r="A12" s="34"/>
      <c r="B12" s="37">
        <v>8</v>
      </c>
      <c r="C12" s="39">
        <f t="shared" si="0"/>
        <v>3</v>
      </c>
      <c r="D12" s="40"/>
      <c r="E12" s="41">
        <f t="shared" si="1"/>
        <v>3</v>
      </c>
      <c r="F12" s="40"/>
      <c r="G12" s="34"/>
      <c r="H12" s="34"/>
      <c r="I12" s="34"/>
      <c r="J12" s="34"/>
      <c r="K12" s="34"/>
      <c r="L12" s="34"/>
      <c r="M12" s="34"/>
      <c r="N12" s="21"/>
      <c r="O12" s="26">
        <v>30</v>
      </c>
      <c r="P12" s="26">
        <v>30</v>
      </c>
      <c r="Q12" s="27">
        <f t="shared" si="2"/>
        <v>120</v>
      </c>
    </row>
    <row r="13" spans="1:17" s="16" customFormat="1" ht="30" customHeight="1" x14ac:dyDescent="0.2">
      <c r="A13" s="34"/>
      <c r="B13" s="37">
        <v>9</v>
      </c>
      <c r="C13" s="39">
        <f t="shared" si="0"/>
        <v>2</v>
      </c>
      <c r="D13" s="40"/>
      <c r="E13" s="41">
        <f t="shared" si="1"/>
        <v>2</v>
      </c>
      <c r="F13" s="40"/>
      <c r="G13" s="34"/>
      <c r="H13" s="34"/>
      <c r="I13" s="34"/>
      <c r="J13" s="34"/>
      <c r="K13" s="34"/>
      <c r="L13" s="34"/>
      <c r="M13" s="34"/>
      <c r="N13" s="21"/>
      <c r="O13" s="26">
        <v>20</v>
      </c>
      <c r="P13" s="26">
        <v>20</v>
      </c>
      <c r="Q13" s="27">
        <f t="shared" si="2"/>
        <v>120</v>
      </c>
    </row>
    <row r="14" spans="1:17" ht="30" customHeight="1" x14ac:dyDescent="0.2">
      <c r="B14" s="35" t="s">
        <v>6</v>
      </c>
      <c r="C14" s="119">
        <f>SUM(C5:C13)*7</f>
        <v>290.5</v>
      </c>
      <c r="D14" s="120"/>
      <c r="E14" s="124">
        <f>SUMPRODUCT(E6:E13,Q6:Q13)/1000*7</f>
        <v>34.44</v>
      </c>
      <c r="F14" s="125"/>
      <c r="N14" s="22"/>
      <c r="O14" s="22"/>
      <c r="P14" s="22"/>
    </row>
    <row r="15" spans="1:17" ht="30" customHeight="1" x14ac:dyDescent="0.2">
      <c r="B15" s="35" t="s">
        <v>21</v>
      </c>
      <c r="C15" s="121">
        <f>C14*(E20+E21)/100+56*E22*E23/60</f>
        <v>91.507499999999993</v>
      </c>
      <c r="D15" s="122"/>
      <c r="E15" s="126">
        <f>E14*K20/100</f>
        <v>55.103999999999999</v>
      </c>
      <c r="F15" s="127"/>
      <c r="N15" s="22"/>
      <c r="O15" s="22"/>
      <c r="P15" s="22"/>
    </row>
    <row r="16" spans="1:17" ht="30" customHeight="1" x14ac:dyDescent="0.2">
      <c r="B16" s="35" t="s">
        <v>23</v>
      </c>
      <c r="C16" s="133">
        <v>10.7</v>
      </c>
      <c r="D16" s="133"/>
      <c r="E16" s="133">
        <v>7</v>
      </c>
      <c r="F16" s="133"/>
      <c r="H16" s="129" t="s">
        <v>13</v>
      </c>
      <c r="I16" s="130"/>
      <c r="J16" s="131"/>
      <c r="K16" s="46">
        <v>100</v>
      </c>
      <c r="L16" s="42"/>
      <c r="N16" s="22"/>
      <c r="O16" s="22"/>
      <c r="P16" s="22"/>
    </row>
    <row r="17" spans="1:54" ht="30" customHeight="1" x14ac:dyDescent="0.2">
      <c r="B17" s="35" t="s">
        <v>22</v>
      </c>
      <c r="C17" s="121">
        <f>C15*(100+C16)/100</f>
        <v>101.29880250000001</v>
      </c>
      <c r="D17" s="122"/>
      <c r="E17" s="126">
        <f>E15*(100+E16)/100</f>
        <v>58.961279999999995</v>
      </c>
      <c r="F17" s="127"/>
      <c r="H17" s="132" t="s">
        <v>14</v>
      </c>
      <c r="I17" s="132"/>
      <c r="J17" s="132"/>
      <c r="K17" s="128">
        <f>(C17-E17)*K16</f>
        <v>4233.7522500000014</v>
      </c>
      <c r="L17" s="128"/>
      <c r="N17" s="22"/>
      <c r="O17" s="22"/>
      <c r="P17" s="22"/>
    </row>
    <row r="18" spans="1:54" ht="15" customHeight="1" x14ac:dyDescent="0.2">
      <c r="C18" s="28"/>
      <c r="D18" s="28"/>
      <c r="E18" s="28"/>
      <c r="F18" s="28"/>
      <c r="N18" s="22"/>
      <c r="O18" s="22"/>
      <c r="P18" s="22"/>
    </row>
    <row r="19" spans="1:54" ht="30" customHeight="1" x14ac:dyDescent="0.2">
      <c r="B19" s="123" t="s">
        <v>9</v>
      </c>
      <c r="C19" s="123"/>
      <c r="D19" s="123"/>
      <c r="E19" s="123"/>
      <c r="F19" s="123"/>
      <c r="H19" s="111" t="s">
        <v>12</v>
      </c>
      <c r="I19" s="117"/>
      <c r="J19" s="57" t="s">
        <v>25</v>
      </c>
      <c r="K19" s="111" t="s">
        <v>24</v>
      </c>
      <c r="L19" s="112"/>
      <c r="N19" s="22"/>
      <c r="O19" s="22"/>
      <c r="P19" s="22"/>
      <c r="Q19" s="25"/>
    </row>
    <row r="20" spans="1:54" ht="30" customHeight="1" x14ac:dyDescent="0.2">
      <c r="B20" s="113" t="s">
        <v>28</v>
      </c>
      <c r="C20" s="113"/>
      <c r="D20" s="113"/>
      <c r="E20" s="48">
        <f>O20/10</f>
        <v>30</v>
      </c>
      <c r="F20" s="43"/>
      <c r="H20" s="115" t="s">
        <v>26</v>
      </c>
      <c r="I20" s="116"/>
      <c r="J20" s="55">
        <v>140</v>
      </c>
      <c r="K20" s="56">
        <v>160</v>
      </c>
      <c r="L20" s="52"/>
      <c r="O20" s="26">
        <v>300</v>
      </c>
    </row>
    <row r="21" spans="1:54" ht="30" customHeight="1" x14ac:dyDescent="0.2">
      <c r="B21" s="113" t="s">
        <v>29</v>
      </c>
      <c r="C21" s="113"/>
      <c r="D21" s="113"/>
      <c r="E21" s="48">
        <f>O21/10</f>
        <v>1.5</v>
      </c>
      <c r="F21" s="43"/>
      <c r="H21" s="115" t="str">
        <f>CONCATENATE(J20&amp;" g/l bis zum Ende der …")</f>
        <v>140 g/l bis zum Ende der …</v>
      </c>
      <c r="I21" s="118"/>
      <c r="J21" s="109">
        <v>4</v>
      </c>
      <c r="K21" s="110"/>
      <c r="L21" s="54"/>
      <c r="O21" s="26">
        <v>15</v>
      </c>
    </row>
    <row r="22" spans="1:54" ht="30" customHeight="1" x14ac:dyDescent="0.2">
      <c r="B22" s="113" t="s">
        <v>16</v>
      </c>
      <c r="C22" s="113"/>
      <c r="D22" s="113"/>
      <c r="E22" s="44">
        <f>O22/10</f>
        <v>0</v>
      </c>
      <c r="F22" s="43"/>
      <c r="H22" s="115" t="s">
        <v>27</v>
      </c>
      <c r="I22" s="116"/>
      <c r="J22" s="55">
        <v>120</v>
      </c>
      <c r="K22" s="56">
        <v>165</v>
      </c>
      <c r="L22" s="53"/>
      <c r="O22" s="26">
        <v>0</v>
      </c>
      <c r="Q22" s="15"/>
    </row>
    <row r="23" spans="1:54" ht="30" customHeight="1" x14ac:dyDescent="0.2">
      <c r="B23" s="113" t="s">
        <v>11</v>
      </c>
      <c r="C23" s="113"/>
      <c r="D23" s="113"/>
      <c r="E23" s="47">
        <v>15</v>
      </c>
      <c r="F23" s="43"/>
      <c r="H23" s="114" t="s">
        <v>15</v>
      </c>
      <c r="I23" s="114"/>
      <c r="J23" s="114"/>
      <c r="K23" s="114"/>
      <c r="L23" s="114"/>
      <c r="M23" s="10"/>
      <c r="O23" s="23"/>
      <c r="Q23" s="15"/>
    </row>
    <row r="24" spans="1:54" ht="14.25" customHeight="1" x14ac:dyDescent="0.2">
      <c r="B24" s="45"/>
      <c r="C24" s="45"/>
      <c r="D24" s="45"/>
      <c r="E24" s="45"/>
      <c r="F24" s="45"/>
    </row>
    <row r="25" spans="1:54" ht="30" customHeight="1" x14ac:dyDescent="0.2">
      <c r="C25" s="28"/>
      <c r="D25" s="28"/>
      <c r="E25" s="28"/>
      <c r="F25" s="28"/>
    </row>
    <row r="26" spans="1:54" ht="15" customHeight="1" x14ac:dyDescent="0.2"/>
    <row r="27" spans="1:54" s="3" customFormat="1" ht="15" customHeight="1" x14ac:dyDescent="0.2">
      <c r="A27" s="2"/>
      <c r="B27" s="6" t="s">
        <v>0</v>
      </c>
      <c r="C27" s="1"/>
      <c r="D27" s="7"/>
      <c r="E27" s="7"/>
      <c r="F27" s="7"/>
      <c r="G27" s="7"/>
      <c r="H27" s="7"/>
      <c r="I27" s="7"/>
      <c r="J27" s="7"/>
      <c r="K27" s="7"/>
      <c r="L27" s="7"/>
      <c r="M27" s="28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s="3" customFormat="1" ht="15" customHeight="1" x14ac:dyDescent="0.2">
      <c r="A28" s="2"/>
      <c r="B28" s="8" t="s">
        <v>1</v>
      </c>
      <c r="C28" s="1"/>
      <c r="D28" s="9"/>
      <c r="E28" s="9"/>
      <c r="F28" s="9"/>
      <c r="G28" s="9"/>
      <c r="H28" s="9"/>
      <c r="I28" s="9"/>
      <c r="J28" s="9"/>
      <c r="K28" s="9"/>
      <c r="L28" s="9"/>
      <c r="M28" s="28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ht="15" customHeight="1" x14ac:dyDescent="0.2">
      <c r="C29" s="28"/>
      <c r="D29" s="28"/>
      <c r="E29" s="28"/>
      <c r="F29" s="28"/>
    </row>
    <row r="30" spans="1:54" s="4" customFormat="1" ht="15" x14ac:dyDescent="0.25">
      <c r="B30" s="10" t="s">
        <v>2</v>
      </c>
      <c r="C30" s="11"/>
      <c r="D30" s="12"/>
      <c r="E30" s="12"/>
      <c r="F30" s="12"/>
    </row>
    <row r="31" spans="1:54" s="4" customFormat="1" ht="15" x14ac:dyDescent="0.25">
      <c r="B31" s="13">
        <v>42825</v>
      </c>
      <c r="C31" s="11"/>
      <c r="D31" s="12"/>
      <c r="E31" s="12"/>
      <c r="F31" s="12"/>
    </row>
    <row r="32" spans="1:54" s="4" customFormat="1" ht="15.75" customHeight="1" x14ac:dyDescent="0.25">
      <c r="B32" s="49">
        <f ca="1">IF(B31-B33&gt;=0,B31-B33,"abgelaufen")</f>
        <v>60</v>
      </c>
      <c r="C32" s="11"/>
      <c r="D32" s="12"/>
      <c r="E32" s="12"/>
      <c r="F32" s="12"/>
    </row>
    <row r="33" spans="2:13" s="4" customFormat="1" ht="15.75" hidden="1" customHeight="1" x14ac:dyDescent="0.25">
      <c r="B33" s="14">
        <f ca="1">TODAY()</f>
        <v>42765</v>
      </c>
      <c r="C33" s="11"/>
      <c r="D33" s="12"/>
      <c r="E33" s="12"/>
      <c r="F33" s="12"/>
    </row>
    <row r="34" spans="2:13" s="5" customFormat="1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7" spans="2:13" s="5" customFormat="1" x14ac:dyDescent="0.2">
      <c r="B37" s="28"/>
      <c r="C37" s="29"/>
      <c r="D37" s="29"/>
      <c r="E37" s="29"/>
      <c r="F37" s="29"/>
      <c r="G37" s="28"/>
      <c r="H37" s="28"/>
      <c r="I37" s="28"/>
      <c r="J37" s="28"/>
      <c r="K37" s="28"/>
      <c r="L37" s="28"/>
      <c r="M37" s="28"/>
    </row>
    <row r="38" spans="2:13" s="5" customFormat="1" x14ac:dyDescent="0.2">
      <c r="B38" s="31"/>
      <c r="C38" s="29"/>
      <c r="D38" s="29"/>
      <c r="E38" s="29"/>
      <c r="F38" s="29"/>
      <c r="G38" s="28"/>
      <c r="H38" s="28"/>
      <c r="I38" s="28"/>
      <c r="J38" s="28"/>
      <c r="K38" s="28"/>
      <c r="L38" s="28"/>
      <c r="M38" s="28"/>
    </row>
    <row r="39" spans="2:13" s="5" customFormat="1" x14ac:dyDescent="0.2">
      <c r="B39" s="31"/>
      <c r="C39" s="29"/>
      <c r="D39" s="29"/>
      <c r="E39" s="29"/>
      <c r="F39" s="29"/>
      <c r="G39" s="28"/>
      <c r="H39" s="28"/>
      <c r="I39" s="28"/>
      <c r="J39" s="28"/>
      <c r="K39" s="28"/>
      <c r="L39" s="28"/>
      <c r="M39" s="28"/>
    </row>
    <row r="40" spans="2:13" s="5" customFormat="1" x14ac:dyDescent="0.2">
      <c r="B40" s="31"/>
      <c r="C40" s="29"/>
      <c r="D40" s="29"/>
      <c r="E40" s="29"/>
      <c r="F40" s="29"/>
      <c r="G40" s="28"/>
      <c r="H40" s="28"/>
      <c r="I40" s="28"/>
      <c r="J40" s="28"/>
      <c r="K40" s="28"/>
      <c r="L40" s="28"/>
      <c r="M40" s="28"/>
    </row>
  </sheetData>
  <sheetProtection password="CF35" sheet="1" objects="1" scenarios="1" insertHyperlinks="0" selectLockedCells="1"/>
  <mergeCells count="28">
    <mergeCell ref="B2:I2"/>
    <mergeCell ref="C4:D4"/>
    <mergeCell ref="C5:D5"/>
    <mergeCell ref="E4:F4"/>
    <mergeCell ref="E5:F5"/>
    <mergeCell ref="K17:L17"/>
    <mergeCell ref="H16:J16"/>
    <mergeCell ref="H17:J17"/>
    <mergeCell ref="C16:D16"/>
    <mergeCell ref="E16:F16"/>
    <mergeCell ref="C17:D17"/>
    <mergeCell ref="E17:F17"/>
    <mergeCell ref="C14:D14"/>
    <mergeCell ref="C15:D15"/>
    <mergeCell ref="B20:D20"/>
    <mergeCell ref="B21:D21"/>
    <mergeCell ref="B19:F19"/>
    <mergeCell ref="E14:F14"/>
    <mergeCell ref="E15:F15"/>
    <mergeCell ref="J21:K21"/>
    <mergeCell ref="K19:L19"/>
    <mergeCell ref="B23:D23"/>
    <mergeCell ref="B22:D22"/>
    <mergeCell ref="H23:L23"/>
    <mergeCell ref="H20:I20"/>
    <mergeCell ref="H19:I19"/>
    <mergeCell ref="H22:I22"/>
    <mergeCell ref="H21:I21"/>
  </mergeCells>
  <conditionalFormatting sqref="B4:L13 B14:G15 B16:L18 B19:H21 J19:K19 B23:L23 B22:G22 K20:L20 K22:L22 L21 J21">
    <cfRule type="expression" dxfId="5" priority="17">
      <formula>$B$31&lt;$B$33</formula>
    </cfRule>
  </conditionalFormatting>
  <conditionalFormatting sqref="C6:C13">
    <cfRule type="cellIs" dxfId="4" priority="38" operator="greaterThan">
      <formula>10</formula>
    </cfRule>
  </conditionalFormatting>
  <conditionalFormatting sqref="B24:E24">
    <cfRule type="expression" dxfId="3" priority="36">
      <formula>MAX($C$5:$C$13)&gt;10</formula>
    </cfRule>
  </conditionalFormatting>
  <conditionalFormatting sqref="F24">
    <cfRule type="expression" dxfId="2" priority="32">
      <formula>MAX($C$5:$C$13)&gt;10</formula>
    </cfRule>
  </conditionalFormatting>
  <conditionalFormatting sqref="H22">
    <cfRule type="expression" dxfId="1" priority="1">
      <formula>$B$31&lt;$B$33</formula>
    </cfRule>
  </conditionalFormatting>
  <conditionalFormatting sqref="E6:E13">
    <cfRule type="expression" dxfId="0" priority="67">
      <formula>B6&lt;=$J$21</formula>
    </cfRule>
  </conditionalFormatting>
  <hyperlinks>
    <hyperlink ref="B27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8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5" name="Spinner 2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pinner 3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Spinner 4">
              <controlPr defaultSize="0" autoPict="0">
                <anchor moveWithCells="1" siz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304800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Spinner 5">
              <controlPr defaultSize="0" autoPict="0">
                <anchor moveWithCells="1" siz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304800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Spinner 6">
              <controlPr defaultSize="0" autoPict="0">
                <anchor moveWithCells="1" siz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304800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Spinner 7">
              <controlPr defaultSize="0" autoPict="0">
                <anchor moveWithCells="1" siz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304800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Spinner 8">
              <controlPr defaultSize="0" autoPict="0">
                <anchor moveWithCells="1" siz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304800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Spinner 9">
              <controlPr defaultSize="0" autoPict="0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304800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Spinner 11">
              <controlPr defaultSize="0" autoPict="0">
                <anchor moveWithCells="1" siz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5</xdr:col>
                    <xdr:colOff>304800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Spinner 13">
              <controlPr defaultSize="0" autoPict="0">
                <anchor moveWithCells="1" sizeWithCells="1">
                  <from>
                    <xdr:col>11</xdr:col>
                    <xdr:colOff>9525</xdr:colOff>
                    <xdr:row>19</xdr:row>
                    <xdr:rowOff>9525</xdr:rowOff>
                  </from>
                  <to>
                    <xdr:col>11</xdr:col>
                    <xdr:colOff>304800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5" name="Spinner 17">
              <controlPr defaultSize="0" autoPict="0">
                <anchor moveWithCells="1" sizeWithCells="1">
                  <from>
                    <xdr:col>11</xdr:col>
                    <xdr:colOff>9525</xdr:colOff>
                    <xdr:row>20</xdr:row>
                    <xdr:rowOff>9525</xdr:rowOff>
                  </from>
                  <to>
                    <xdr:col>11</xdr:col>
                    <xdr:colOff>304800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Spinner 19">
              <controlPr defaultSize="0" autoPict="0">
                <anchor moveWithCells="1" sizeWithCells="1">
                  <from>
                    <xdr:col>11</xdr:col>
                    <xdr:colOff>9525</xdr:colOff>
                    <xdr:row>21</xdr:row>
                    <xdr:rowOff>9525</xdr:rowOff>
                  </from>
                  <to>
                    <xdr:col>11</xdr:col>
                    <xdr:colOff>304800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7" name="Spinner 21">
              <controlPr defaultSize="0" autoPict="0">
                <anchor moveWithCells="1" sizeWithCells="1">
                  <from>
                    <xdr:col>5</xdr:col>
                    <xdr:colOff>9525</xdr:colOff>
                    <xdr:row>20</xdr:row>
                    <xdr:rowOff>9525</xdr:rowOff>
                  </from>
                  <to>
                    <xdr:col>5</xdr:col>
                    <xdr:colOff>304800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8" name="Spinner 22">
              <controlPr defaultSize="0" autoPict="0">
                <anchor moveWithCells="1" siz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5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9" name="Spinner 23">
              <controlPr defaultSiz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5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0" name="Spinner 24">
              <controlPr defaultSize="0" autoPict="0">
                <anchor moveWithCells="1" sizeWithCells="1">
                  <from>
                    <xdr:col>5</xdr:col>
                    <xdr:colOff>9525</xdr:colOff>
                    <xdr:row>7</xdr:row>
                    <xdr:rowOff>9525</xdr:rowOff>
                  </from>
                  <to>
                    <xdr:col>5</xdr:col>
                    <xdr:colOff>304800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1" name="Spinner 25">
              <controlPr defaultSize="0" autoPict="0">
                <anchor moveWithCells="1" sizeWithCells="1">
                  <from>
                    <xdr:col>5</xdr:col>
                    <xdr:colOff>9525</xdr:colOff>
                    <xdr:row>8</xdr:row>
                    <xdr:rowOff>9525</xdr:rowOff>
                  </from>
                  <to>
                    <xdr:col>5</xdr:col>
                    <xdr:colOff>304800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2" name="Spinner 26">
              <controlPr defaultSize="0" autoPict="0">
                <anchor moveWithCells="1" siz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5</xdr:col>
                    <xdr:colOff>304800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3" name="Spinner 27">
              <controlPr defaultSize="0" autoPict="0">
                <anchor moveWithCells="1" sizeWithCells="1">
                  <from>
                    <xdr:col>5</xdr:col>
                    <xdr:colOff>9525</xdr:colOff>
                    <xdr:row>10</xdr:row>
                    <xdr:rowOff>9525</xdr:rowOff>
                  </from>
                  <to>
                    <xdr:col>5</xdr:col>
                    <xdr:colOff>304800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4" name="Spinner 28">
              <controlPr defaultSize="0" autoPict="0">
                <anchor moveWithCells="1" sizeWithCells="1">
                  <from>
                    <xdr:col>5</xdr:col>
                    <xdr:colOff>9525</xdr:colOff>
                    <xdr:row>11</xdr:row>
                    <xdr:rowOff>9525</xdr:rowOff>
                  </from>
                  <to>
                    <xdr:col>5</xdr:col>
                    <xdr:colOff>304800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5" name="Spinner 29">
              <controlPr defaultSize="0" autoPict="0">
                <anchor moveWithCells="1" sizeWithCells="1">
                  <from>
                    <xdr:col>5</xdr:col>
                    <xdr:colOff>9525</xdr:colOff>
                    <xdr:row>12</xdr:row>
                    <xdr:rowOff>9525</xdr:rowOff>
                  </from>
                  <to>
                    <xdr:col>5</xdr:col>
                    <xdr:colOff>304800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26" name="Spinner 38">
              <controlPr defaultSize="0" autoPict="0">
                <anchor moveWithCells="1" siz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5</xdr:col>
                    <xdr:colOff>304800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7" name="Spinner 39">
              <controlPr defaultSize="0" autoPict="0">
                <anchor moveWithCells="1" sizeWithCells="1">
                  <from>
                    <xdr:col>5</xdr:col>
                    <xdr:colOff>9525</xdr:colOff>
                    <xdr:row>22</xdr:row>
                    <xdr:rowOff>9525</xdr:rowOff>
                  </from>
                  <to>
                    <xdr:col>5</xdr:col>
                    <xdr:colOff>304800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28" name="Spinner 40">
              <controlPr defaultSize="0" autoPict="0">
                <anchor moveWithCells="1" sizeWithCells="1">
                  <from>
                    <xdr:col>11</xdr:col>
                    <xdr:colOff>9525</xdr:colOff>
                    <xdr:row>15</xdr:row>
                    <xdr:rowOff>9525</xdr:rowOff>
                  </from>
                  <to>
                    <xdr:col>11</xdr:col>
                    <xdr:colOff>304800</xdr:colOff>
                    <xdr:row>15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Preisvergleich</vt:lpstr>
      <vt:lpstr>Vergleich</vt:lpstr>
      <vt:lpstr>Preisvergleich!Druckbereich</vt:lpstr>
      <vt:lpstr>Vergleich!Druckbereich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Cecilia</cp:lastModifiedBy>
  <cp:lastPrinted>2016-12-29T16:11:23Z</cp:lastPrinted>
  <dcterms:created xsi:type="dcterms:W3CDTF">2014-08-15T14:19:35Z</dcterms:created>
  <dcterms:modified xsi:type="dcterms:W3CDTF">2017-01-30T09:57:30Z</dcterms:modified>
</cp:coreProperties>
</file>